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Отчетные формы\отчет 2024\ПФХД\"/>
    </mc:Choice>
  </mc:AlternateContent>
  <bookViews>
    <workbookView xWindow="0" yWindow="0" windowWidth="22980" windowHeight="8640" activeTab="1"/>
  </bookViews>
  <sheets>
    <sheet name="ФХД_ Поступления и выплаты" sheetId="1" r:id="rId1"/>
    <sheet name="ФХД_ Сведения по выплатам на з" sheetId="2" r:id="rId2"/>
    <sheet name="поступления" sheetId="3" r:id="rId3"/>
    <sheet name="стр.1_2" sheetId="4" r:id="rId4"/>
    <sheet name="стр.3-4" sheetId="5" r:id="rId5"/>
    <sheet name="стр.6_7" sheetId="6" r:id="rId6"/>
    <sheet name="стр.8" sheetId="7" r:id="rId7"/>
    <sheet name="стр.9_11" sheetId="8" r:id="rId8"/>
    <sheet name="стр.17_18" sheetId="9" r:id="rId9"/>
    <sheet name="стр.19" sheetId="10" r:id="rId10"/>
    <sheet name="стр.20" sheetId="11" r:id="rId11"/>
    <sheet name="стр.21_23" sheetId="12" r:id="rId12"/>
    <sheet name="стр.24" sheetId="13" r:id="rId13"/>
    <sheet name="стр.25" sheetId="14" r:id="rId14"/>
    <sheet name="стр.26" sheetId="15" r:id="rId15"/>
    <sheet name="Лист1" sheetId="16" r:id="rId16"/>
  </sheets>
  <definedNames>
    <definedName name="IS_DOCUMENT" localSheetId="0">'ФХД_ Поступления и выплаты'!$A$156</definedName>
    <definedName name="IS_DOCUMENT" localSheetId="1">'ФХД_ Сведения по выплатам на з'!$A$30</definedName>
    <definedName name="_xlnm.Print_Titles" localSheetId="3">стр.1_2!$8:$11</definedName>
    <definedName name="_xlnm.Print_Titles" localSheetId="8">стр.17_18!$5:$8</definedName>
    <definedName name="_xlnm.Print_Titles" localSheetId="9">стр.19!$4:$7</definedName>
    <definedName name="_xlnm.Print_Titles" localSheetId="10">стр.20!$4:$7</definedName>
    <definedName name="_xlnm.Print_Titles" localSheetId="4">'стр.3-4'!$3:$6</definedName>
    <definedName name="_xlnm.Print_Titles" localSheetId="5">стр.6_7!$3:$6</definedName>
    <definedName name="_xlnm.Print_Titles" localSheetId="6">стр.8!$3:$6</definedName>
    <definedName name="_xlnm.Print_Area" localSheetId="2">поступления!$A$1:$GE$118</definedName>
    <definedName name="_xlnm.Print_Area" localSheetId="3">стр.1_2!$A$1:$EC$19</definedName>
    <definedName name="_xlnm.Print_Area" localSheetId="8">стр.17_18!$A$1:$DT$18</definedName>
    <definedName name="_xlnm.Print_Area" localSheetId="9">стр.19!$A$1:$DU$11</definedName>
    <definedName name="_xlnm.Print_Area" localSheetId="10">стр.20!$A$1:$EB$14</definedName>
    <definedName name="_xlnm.Print_Area" localSheetId="11">стр.21_23!$A$1:$DT$41</definedName>
    <definedName name="_xlnm.Print_Area" localSheetId="12">стр.24!$A$1:$EH$32</definedName>
    <definedName name="_xlnm.Print_Area" localSheetId="13">стр.25!$A$1:$EH$23</definedName>
    <definedName name="_xlnm.Print_Area" localSheetId="14">стр.26!$A$1:$EH$20</definedName>
    <definedName name="_xlnm.Print_Area" localSheetId="4">'стр.3-4'!$A$1:$EG$12</definedName>
    <definedName name="_xlnm.Print_Area" localSheetId="5">стр.6_7!$A$1:$DV$25</definedName>
    <definedName name="_xlnm.Print_Area" localSheetId="6">стр.8!$A$1:$EI$17</definedName>
    <definedName name="_xlnm.Print_Area" localSheetId="7">стр.9_11!$A$1:$DU$52</definedName>
  </definedNames>
  <calcPr calcId="152511"/>
</workbook>
</file>

<file path=xl/calcChain.xml><?xml version="1.0" encoding="utf-8"?>
<calcChain xmlns="http://schemas.openxmlformats.org/spreadsheetml/2006/main">
  <c r="DN20" i="15" l="1"/>
  <c r="CX20" i="15"/>
  <c r="CJ19" i="15"/>
  <c r="BX19" i="15"/>
  <c r="BX18" i="15"/>
  <c r="BX17" i="15"/>
  <c r="BX16" i="15"/>
  <c r="BX15" i="15"/>
  <c r="BL15" i="15"/>
  <c r="CJ14" i="15"/>
  <c r="BX14" i="15"/>
  <c r="DN13" i="15"/>
  <c r="CJ13" i="15"/>
  <c r="BX13" i="15"/>
  <c r="BX12" i="15"/>
  <c r="CJ11" i="15"/>
  <c r="BX11" i="15"/>
  <c r="CJ10" i="15"/>
  <c r="BX10" i="15"/>
  <c r="CJ9" i="15"/>
  <c r="BX9" i="15"/>
  <c r="CJ8" i="15"/>
  <c r="CJ20" i="15" s="1"/>
  <c r="BX20" i="15" s="1"/>
  <c r="BX8" i="15"/>
  <c r="BX7" i="15" s="1"/>
  <c r="DN7" i="15"/>
  <c r="CX7" i="15"/>
  <c r="BP15" i="14"/>
  <c r="BP14" i="14"/>
  <c r="BP13" i="14"/>
  <c r="BP12" i="14"/>
  <c r="DI10" i="14"/>
  <c r="DI6" i="14" s="1"/>
  <c r="DI22" i="14" s="1"/>
  <c r="BP10" i="14"/>
  <c r="BP9" i="14"/>
  <c r="CD8" i="14"/>
  <c r="CD6" i="14" s="1"/>
  <c r="CD22" i="14" s="1"/>
  <c r="BP8" i="14"/>
  <c r="BP6" i="14" s="1"/>
  <c r="BP22" i="14" s="1"/>
  <c r="CR6" i="14"/>
  <c r="CR22" i="14" s="1"/>
  <c r="CR32" i="13"/>
  <c r="CR31" i="13"/>
  <c r="CD31" i="13"/>
  <c r="BB31" i="13"/>
  <c r="BP31" i="13" s="1"/>
  <c r="DI30" i="13"/>
  <c r="DI32" i="13" s="1"/>
  <c r="BP30" i="13"/>
  <c r="BP29" i="13"/>
  <c r="BP28" i="13"/>
  <c r="BP27" i="13"/>
  <c r="BP26" i="13"/>
  <c r="BP25" i="13"/>
  <c r="BP24" i="13"/>
  <c r="CD23" i="13"/>
  <c r="BB23" i="13"/>
  <c r="BP23" i="13" s="1"/>
  <c r="CD22" i="13"/>
  <c r="CD21" i="13" s="1"/>
  <c r="BP22" i="13"/>
  <c r="BP20" i="13"/>
  <c r="BP19" i="13"/>
  <c r="CD18" i="13"/>
  <c r="BP18" i="13"/>
  <c r="CD17" i="13"/>
  <c r="BP17" i="13"/>
  <c r="CD15" i="13"/>
  <c r="BP15" i="13"/>
  <c r="BB15" i="13"/>
  <c r="BP14" i="13"/>
  <c r="CD12" i="13"/>
  <c r="BP12" i="13"/>
  <c r="BP11" i="13"/>
  <c r="BP10" i="13" s="1"/>
  <c r="BP9" i="13"/>
  <c r="CR7" i="13"/>
  <c r="CD7" i="13"/>
  <c r="BP7" i="13"/>
  <c r="BD40" i="12"/>
  <c r="BD39" i="12"/>
  <c r="BD38" i="12"/>
  <c r="BD37" i="12"/>
  <c r="BD36" i="12"/>
  <c r="BQ35" i="12"/>
  <c r="BQ34" i="12" s="1"/>
  <c r="CE34" i="12"/>
  <c r="BD33" i="12"/>
  <c r="CU32" i="12"/>
  <c r="CU29" i="12" s="1"/>
  <c r="CU41" i="12" s="1"/>
  <c r="CE32" i="12"/>
  <c r="CE29" i="12" s="1"/>
  <c r="CE41" i="12" s="1"/>
  <c r="BD32" i="12"/>
  <c r="BQ31" i="12"/>
  <c r="AP31" i="12" s="1"/>
  <c r="BD31" i="12" s="1"/>
  <c r="BD30" i="12"/>
  <c r="BD26" i="12"/>
  <c r="BD25" i="12"/>
  <c r="BD24" i="12"/>
  <c r="BQ23" i="12"/>
  <c r="BD23" i="12"/>
  <c r="BQ22" i="12"/>
  <c r="BD22" i="12"/>
  <c r="DH14" i="11"/>
  <c r="CF14" i="11"/>
  <c r="BS13" i="11"/>
  <c r="BS12" i="11"/>
  <c r="BS11" i="11"/>
  <c r="BH11" i="11"/>
  <c r="BS10" i="11"/>
  <c r="BS9" i="11"/>
  <c r="DH8" i="11"/>
  <c r="BS8" i="11"/>
  <c r="BS14" i="11" s="1"/>
  <c r="CV11" i="10"/>
  <c r="BR11" i="10"/>
  <c r="BD10" i="10"/>
  <c r="BD11" i="10" s="1"/>
  <c r="BD9" i="10"/>
  <c r="CF8" i="10"/>
  <c r="CF11" i="10" s="1"/>
  <c r="BD8" i="10"/>
  <c r="BL17" i="9"/>
  <c r="BL15" i="9"/>
  <c r="BX10" i="9"/>
  <c r="BX18" i="9" s="1"/>
  <c r="BL10" i="9"/>
  <c r="BL9" i="9"/>
  <c r="BL18" i="9" s="1"/>
  <c r="CW50" i="8"/>
  <c r="BE49" i="8"/>
  <c r="BE48" i="8"/>
  <c r="BE47" i="8"/>
  <c r="BE50" i="8" s="1"/>
  <c r="CW45" i="8"/>
  <c r="BE45" i="8"/>
  <c r="CW20" i="8"/>
  <c r="BE19" i="8"/>
  <c r="CW10" i="8"/>
  <c r="CW9" i="8" s="1"/>
  <c r="BE9" i="8" s="1"/>
  <c r="BE20" i="8" s="1"/>
  <c r="BE10" i="8"/>
  <c r="BS9" i="8"/>
  <c r="BS20" i="8" s="1"/>
  <c r="DJ16" i="7"/>
  <c r="CT9" i="7"/>
  <c r="CT16" i="7" s="1"/>
  <c r="BR9" i="7"/>
  <c r="BR16" i="7" s="1"/>
  <c r="BR8" i="7"/>
  <c r="BR7" i="7"/>
  <c r="CX22" i="6"/>
  <c r="BR20" i="6"/>
  <c r="BR14" i="6"/>
  <c r="BR12" i="6"/>
  <c r="BR11" i="6" s="1"/>
  <c r="CX11" i="6"/>
  <c r="CG11" i="6"/>
  <c r="BH11" i="6"/>
  <c r="BR8" i="6"/>
  <c r="BR7" i="6" s="1"/>
  <c r="AU8" i="6"/>
  <c r="AU12" i="6" s="1"/>
  <c r="CX7" i="6"/>
  <c r="CG7" i="6"/>
  <c r="CG22" i="6" s="1"/>
  <c r="BH7" i="6"/>
  <c r="BZ10" i="5"/>
  <c r="BZ9" i="5"/>
  <c r="BZ8" i="5"/>
  <c r="DN7" i="5"/>
  <c r="DN11" i="5" s="1"/>
  <c r="CZ7" i="5"/>
  <c r="CM7" i="5"/>
  <c r="BZ7" i="5"/>
  <c r="BZ11" i="5" s="1"/>
  <c r="DO18" i="4"/>
  <c r="DO17" i="4"/>
  <c r="DD17" i="4"/>
  <c r="AL17" i="4"/>
  <c r="CG17" i="4" s="1"/>
  <c r="AL16" i="4"/>
  <c r="CG16" i="4" s="1"/>
  <c r="CG15" i="4"/>
  <c r="BM15" i="4"/>
  <c r="AL15" i="4"/>
  <c r="AL14" i="4"/>
  <c r="CG14" i="4" s="1"/>
  <c r="DD13" i="4"/>
  <c r="DD12" i="4" s="1"/>
  <c r="CS13" i="4"/>
  <c r="AL13" i="4" s="1"/>
  <c r="DO12" i="4"/>
  <c r="ES81" i="3"/>
  <c r="ES57" i="3"/>
  <c r="ES56" i="3"/>
  <c r="ES55" i="3"/>
  <c r="ES54" i="3"/>
  <c r="ES53" i="3"/>
  <c r="ES52" i="3"/>
  <c r="ES51" i="3"/>
  <c r="ES50" i="3"/>
  <c r="ES62" i="3" s="1"/>
  <c r="DN35" i="3"/>
  <c r="DB33" i="3"/>
  <c r="ED33" i="3" s="1"/>
  <c r="EV33" i="3" s="1"/>
  <c r="DB32" i="3"/>
  <c r="ED32" i="3" s="1"/>
  <c r="EV32" i="3" s="1"/>
  <c r="DB31" i="3"/>
  <c r="ED31" i="3" s="1"/>
  <c r="EV31" i="3" s="1"/>
  <c r="ES23" i="3"/>
  <c r="ES24" i="3" s="1"/>
  <c r="EV14" i="3"/>
  <c r="ED14" i="3"/>
  <c r="ED13" i="3"/>
  <c r="ED12" i="3"/>
  <c r="EV11" i="3"/>
  <c r="ED11" i="3"/>
  <c r="DN11" i="3"/>
  <c r="DB11" i="3"/>
  <c r="BR22" i="6" l="1"/>
  <c r="BH22" i="6" s="1"/>
  <c r="BM13" i="4"/>
  <c r="CG13" i="4"/>
  <c r="BD34" i="12"/>
  <c r="BP21" i="13"/>
  <c r="CD32" i="13"/>
  <c r="BP32" i="13" s="1"/>
  <c r="BD29" i="12"/>
  <c r="CS18" i="4"/>
  <c r="AU14" i="6"/>
  <c r="BM16" i="4"/>
  <c r="BQ29" i="12"/>
  <c r="BQ41" i="12" s="1"/>
  <c r="CS12" i="4"/>
  <c r="AU20" i="6"/>
  <c r="DD18" i="4"/>
  <c r="DB35" i="3"/>
  <c r="ED35" i="3" s="1"/>
  <c r="CJ7" i="15"/>
  <c r="BM14" i="4"/>
  <c r="BD41" i="12" l="1"/>
  <c r="CG18" i="4"/>
  <c r="CG12" i="4"/>
</calcChain>
</file>

<file path=xl/sharedStrings.xml><?xml version="1.0" encoding="utf-8"?>
<sst xmlns="http://schemas.openxmlformats.org/spreadsheetml/2006/main" count="2458" uniqueCount="680">
  <si>
    <t/>
  </si>
  <si>
    <t>Утверждаю</t>
  </si>
  <si>
    <t>(наименование должности уполномоченного лица)</t>
  </si>
  <si>
    <t>(наименование органа - учредителя (учреждения)</t>
  </si>
  <si>
    <t xml:space="preserve">      (подпись)</t>
  </si>
  <si>
    <t>(расшифровка подписи)</t>
  </si>
  <si>
    <t>"25" октября  2024 г.</t>
  </si>
  <si>
    <t>Коды</t>
  </si>
  <si>
    <t>Дата</t>
  </si>
  <si>
    <t>Орган, осуществляющий</t>
  </si>
  <si>
    <t>по Сводному реестру</t>
  </si>
  <si>
    <t>функции и полномочия учредителя</t>
  </si>
  <si>
    <t>глава по БК</t>
  </si>
  <si>
    <t>ИНН</t>
  </si>
  <si>
    <t>Учреждение</t>
  </si>
  <si>
    <t>КПП</t>
  </si>
  <si>
    <t>Единица измерения: руб.</t>
  </si>
  <si>
    <t>по ОКЕИ</t>
  </si>
  <si>
    <t>383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</si>
  <si>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</si>
  <si>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</si>
  <si>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</si>
  <si>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</si>
  <si>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</si>
  <si>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Код субсидии</t>
  </si>
  <si>
    <t>Отраслевой код</t>
  </si>
  <si>
    <t>КВФО</t>
  </si>
  <si>
    <t>КОСГУ</t>
  </si>
  <si>
    <t>КФСР</t>
  </si>
  <si>
    <t>КЦСР</t>
  </si>
  <si>
    <t>Сумма</t>
  </si>
  <si>
    <t>за пределами планового периода</t>
  </si>
  <si>
    <t>текущий финансовый год</t>
  </si>
  <si>
    <t>первый год планового периода</t>
  </si>
  <si>
    <t>второй год планового периода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</si>
  <si>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</si>
  <si>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</si>
  <si>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</si>
  <si>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</si>
  <si>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</si>
  <si>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</si>
  <si>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</si>
  <si>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</si>
  <si>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</si>
  <si>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</si>
  <si>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Остаток средств на начало текущего финансового года</t>
  </si>
  <si>
    <t>0001</t>
  </si>
  <si>
    <t>х</t>
  </si>
  <si>
    <t>Остаток средств на конец текущего финансового года</t>
  </si>
  <si>
    <t>0002</t>
  </si>
  <si>
    <t>План финансово-хозяйственной деятельности на 2024 г.</t>
  </si>
  <si>
    <t>и плановый период 2025 и 2026 годов</t>
  </si>
  <si>
    <t>от "25" октября 2024 г.</t>
  </si>
  <si>
    <t>Комитет по образованию администрации Всеволожского муниципального района Ленинградской области</t>
  </si>
  <si>
    <t>Муниципальное общеобразовательное учреждение "Ново-Девяткинская средняя общеобразовательная школа № 1"</t>
  </si>
  <si>
    <t>25.10.2024</t>
  </si>
  <si>
    <t>41390166</t>
  </si>
  <si>
    <t>015</t>
  </si>
  <si>
    <t>41320200</t>
  </si>
  <si>
    <t>4703031754</t>
  </si>
  <si>
    <t>470301001</t>
  </si>
  <si>
    <t>на 2024 г</t>
  </si>
  <si>
    <t>на 2025 г</t>
  </si>
  <si>
    <t>на 2026 г</t>
  </si>
  <si>
    <t>Аналитическая группа</t>
  </si>
  <si>
    <t>Выплаты, уменьшающие доход, всего</t>
  </si>
  <si>
    <t>3000</t>
  </si>
  <si>
    <t>100</t>
  </si>
  <si>
    <t>Доходы, всего:</t>
  </si>
  <si>
    <t>1000</t>
  </si>
  <si>
    <t>000</t>
  </si>
  <si>
    <t>0000000000000000000000000</t>
  </si>
  <si>
    <t>00000000000000000</t>
  </si>
  <si>
    <t>0</t>
  </si>
  <si>
    <t>0000</t>
  </si>
  <si>
    <t>0000000000</t>
  </si>
  <si>
    <t xml:space="preserve">   в том числе: доходы от собственности, всего</t>
  </si>
  <si>
    <t>1100</t>
  </si>
  <si>
    <t>120</t>
  </si>
  <si>
    <t xml:space="preserve">      Доходы от операционной аренды</t>
  </si>
  <si>
    <t>1110</t>
  </si>
  <si>
    <t>121</t>
  </si>
  <si>
    <t>01500000000002063</t>
  </si>
  <si>
    <t xml:space="preserve">   доходы от оказания услуг, работ, компенсации затрат учреждений, всего</t>
  </si>
  <si>
    <t>1200</t>
  </si>
  <si>
    <t>130</t>
  </si>
  <si>
    <t xml:space="preserve">      Доходы от оказания платных услуг (работ)</t>
  </si>
  <si>
    <t>131</t>
  </si>
  <si>
    <t>01500000000002062</t>
  </si>
  <si>
    <t xml:space="preserve">      Доходы по условным арендным платежам</t>
  </si>
  <si>
    <t>135</t>
  </si>
  <si>
    <t xml:space="preserve">      в том числе: 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</si>
  <si>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</si>
  <si>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 xml:space="preserve">         Субсидии на финансовое обеспечение выполнения государственного (муниципального) задания за счет средств бюджета МО "Всеволожский муниципальный район" Ленинградской области</t>
  </si>
  <si>
    <t>015012051</t>
  </si>
  <si>
    <t>01500000000005000</t>
  </si>
  <si>
    <t>015012271</t>
  </si>
  <si>
    <t>015012076</t>
  </si>
  <si>
    <t>015012270</t>
  </si>
  <si>
    <t>015012420</t>
  </si>
  <si>
    <t>01500000000004000</t>
  </si>
  <si>
    <t>015012521</t>
  </si>
  <si>
    <t>015012522</t>
  </si>
  <si>
    <t xml:space="preserve">   безвозмездные денежные поступления, всего</t>
  </si>
  <si>
    <t>1400</t>
  </si>
  <si>
    <t>150</t>
  </si>
  <si>
    <t xml:space="preserve">      Поступления текущего характера от иных резидентов, физических лиц</t>
  </si>
  <si>
    <t>155</t>
  </si>
  <si>
    <t xml:space="preserve">      целевые субсидии</t>
  </si>
  <si>
    <t>1410</t>
  </si>
  <si>
    <t>152</t>
  </si>
  <si>
    <t xml:space="preserve">         целевые субсидии</t>
  </si>
  <si>
    <t>015112011</t>
  </si>
  <si>
    <t>015112013</t>
  </si>
  <si>
    <t>015112034</t>
  </si>
  <si>
    <t>015112035</t>
  </si>
  <si>
    <t>015112042</t>
  </si>
  <si>
    <t>015112074</t>
  </si>
  <si>
    <t>015112075</t>
  </si>
  <si>
    <t>015112076</t>
  </si>
  <si>
    <t>015112103</t>
  </si>
  <si>
    <t>015112135</t>
  </si>
  <si>
    <t>162</t>
  </si>
  <si>
    <t>015112175</t>
  </si>
  <si>
    <t>015112177</t>
  </si>
  <si>
    <t>доходы от операций с активами, всего</t>
  </si>
  <si>
    <t>1900</t>
  </si>
  <si>
    <t>Прочие поступления, всего</t>
  </si>
  <si>
    <t>1980</t>
  </si>
  <si>
    <t>Расходы, всего</t>
  </si>
  <si>
    <t>2000</t>
  </si>
  <si>
    <t xml:space="preserve">   в том числе: на выплаты персоналу, всего</t>
  </si>
  <si>
    <t>2100</t>
  </si>
  <si>
    <t xml:space="preserve">      в том числе: оплата труда</t>
  </si>
  <si>
    <t>2110</t>
  </si>
  <si>
    <t>111</t>
  </si>
  <si>
    <t xml:space="preserve">         Заработная плата</t>
  </si>
  <si>
    <t>211</t>
  </si>
  <si>
    <t>01500000002062211</t>
  </si>
  <si>
    <t>01500000005000211</t>
  </si>
  <si>
    <t xml:space="preserve">         Социальные пособия и компенсации персоналу в денежной форме</t>
  </si>
  <si>
    <t>266</t>
  </si>
  <si>
    <t>01500000002062266</t>
  </si>
  <si>
    <t>01500000005000266</t>
  </si>
  <si>
    <t xml:space="preserve">      прочие выплаты персоналу, в том числе компенсационного характера</t>
  </si>
  <si>
    <t>2120</t>
  </si>
  <si>
    <t>112</t>
  </si>
  <si>
    <t xml:space="preserve">         Прочие несоциальные выплаты персоналу в денежной форме</t>
  </si>
  <si>
    <t>212</t>
  </si>
  <si>
    <t>01500000002062212</t>
  </si>
  <si>
    <t xml:space="preserve">         Прочие работы, услуги</t>
  </si>
  <si>
    <t>226</t>
  </si>
  <si>
    <t>01500000002062226</t>
  </si>
  <si>
    <t xml:space="preserve">      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</si>
  <si>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</si>
  <si>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</si>
  <si>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 xml:space="preserve">         Начисления на выплаты по оплате труда</t>
  </si>
  <si>
    <t>2141</t>
  </si>
  <si>
    <t>213</t>
  </si>
  <si>
    <t>01500000002062213</t>
  </si>
  <si>
    <t>01500000005000213</t>
  </si>
  <si>
    <t xml:space="preserve">   социальные и иные выплаты населению, всего</t>
  </si>
  <si>
    <t>2200</t>
  </si>
  <si>
    <t>300</t>
  </si>
  <si>
    <t xml:space="preserve">      в том числе: социальные выплаты гражданам, кроме публичных нормативных социальных выплат</t>
  </si>
  <si>
    <t>2210</t>
  </si>
  <si>
    <t>320</t>
  </si>
  <si>
    <t xml:space="preserve">         из них: пособия, компенсации и иные социальные выплаты гражданам, кроме публичных нормативных обязательств</t>
  </si>
  <si>
    <t>2211</t>
  </si>
  <si>
    <t>321</t>
  </si>
  <si>
    <t xml:space="preserve">            Пособия по социальной помощи населению в натуральной форме</t>
  </si>
  <si>
    <t>263</t>
  </si>
  <si>
    <t xml:space="preserve">      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</si>
  <si>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</si>
  <si>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</si>
  <si>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 xml:space="preserve">         Иные выплаты текущего характера физическим лицам</t>
  </si>
  <si>
    <t>296</t>
  </si>
  <si>
    <t>01500000002063296</t>
  </si>
  <si>
    <t xml:space="preserve">   уплату налогов, сборов и иных платежей, всего</t>
  </si>
  <si>
    <t>2300</t>
  </si>
  <si>
    <t>850</t>
  </si>
  <si>
    <t xml:space="preserve">      из них: налог на имущество организаций и земельный налог</t>
  </si>
  <si>
    <t>2310</t>
  </si>
  <si>
    <t>851</t>
  </si>
  <si>
    <t xml:space="preserve">         Налоги, пошлины и сборы</t>
  </si>
  <si>
    <t>291</t>
  </si>
  <si>
    <t>01500000002062291</t>
  </si>
  <si>
    <t>01500000004000291</t>
  </si>
  <si>
    <t xml:space="preserve">      уплата штрафов (в том числе административных), пеней, иных платежей</t>
  </si>
  <si>
    <t>2330</t>
  </si>
  <si>
    <t>853</t>
  </si>
  <si>
    <t xml:space="preserve">         Штрафы за нарушение законодательства о налогах и сборах, законодательства о страховых взносах</t>
  </si>
  <si>
    <t>292</t>
  </si>
  <si>
    <t>01500000002063292</t>
  </si>
  <si>
    <t xml:space="preserve">         Штрафы за нарушение законодательства о закупках и нарушение условий контрактов (договоров)</t>
  </si>
  <si>
    <t>293</t>
  </si>
  <si>
    <t>01500000002063293</t>
  </si>
  <si>
    <t xml:space="preserve">   расходы на закупку товаров, работ, услуг, всего</t>
  </si>
  <si>
    <t>2600</t>
  </si>
  <si>
    <t xml:space="preserve">      прочую закупку товаров, работ и услуг, всего</t>
  </si>
  <si>
    <t>2640</t>
  </si>
  <si>
    <t>244</t>
  </si>
  <si>
    <t xml:space="preserve">         Услуги связи</t>
  </si>
  <si>
    <t>221</t>
  </si>
  <si>
    <t>01500000004000221</t>
  </si>
  <si>
    <t xml:space="preserve">         Транспортные услуги</t>
  </si>
  <si>
    <t>222</t>
  </si>
  <si>
    <t>01500000002062222</t>
  </si>
  <si>
    <t>01500000002063222</t>
  </si>
  <si>
    <t>01500000004000222</t>
  </si>
  <si>
    <t xml:space="preserve">         Коммунальные услуги</t>
  </si>
  <si>
    <t>223</t>
  </si>
  <si>
    <t>01500000002063223</t>
  </si>
  <si>
    <t>01500000004000223</t>
  </si>
  <si>
    <t xml:space="preserve">         Работы, услуги по содержанию имущества</t>
  </si>
  <si>
    <t>225</t>
  </si>
  <si>
    <t>01500000002062225</t>
  </si>
  <si>
    <t>01500000002063225</t>
  </si>
  <si>
    <t>01500000004000225</t>
  </si>
  <si>
    <t>01500000005000225</t>
  </si>
  <si>
    <t>01500000002063226</t>
  </si>
  <si>
    <t>01500000005000226</t>
  </si>
  <si>
    <t>01500000004000226</t>
  </si>
  <si>
    <t xml:space="preserve">         Страхование</t>
  </si>
  <si>
    <t>227</t>
  </si>
  <si>
    <t>01500000004000227</t>
  </si>
  <si>
    <t xml:space="preserve">         Услуги, работы для целей капитальных вложений</t>
  </si>
  <si>
    <t>228</t>
  </si>
  <si>
    <t>01500000004000228</t>
  </si>
  <si>
    <t xml:space="preserve">         Увеличение стоимости основных средств</t>
  </si>
  <si>
    <t>310</t>
  </si>
  <si>
    <t>01500000002062310</t>
  </si>
  <si>
    <t>01500000004000310</t>
  </si>
  <si>
    <t>01500000005000310</t>
  </si>
  <si>
    <t xml:space="preserve">         Увеличение стоимости лекарственных препаратов и материалов, применяемых в медицинских целях</t>
  </si>
  <si>
    <t>341</t>
  </si>
  <si>
    <t>01500000004000341</t>
  </si>
  <si>
    <t xml:space="preserve">         Увеличение стоимости горюче-смазочных материалов</t>
  </si>
  <si>
    <t>343</t>
  </si>
  <si>
    <t>01500000004000343</t>
  </si>
  <si>
    <t xml:space="preserve">         Увеличение стоимости строительных материалов</t>
  </si>
  <si>
    <t>344</t>
  </si>
  <si>
    <t>01500000002062344</t>
  </si>
  <si>
    <t>01500000004000344</t>
  </si>
  <si>
    <t xml:space="preserve">         Увеличение стоимости мягкого инвентаря</t>
  </si>
  <si>
    <t>345</t>
  </si>
  <si>
    <t>01500000002062345</t>
  </si>
  <si>
    <t>01500000004000345</t>
  </si>
  <si>
    <t xml:space="preserve">         Увеличение стоимости прочих материальных запасов</t>
  </si>
  <si>
    <t>346</t>
  </si>
  <si>
    <t>01500000002062346</t>
  </si>
  <si>
    <t>01500000002063346</t>
  </si>
  <si>
    <t>01500000004000346</t>
  </si>
  <si>
    <t>01500000005000346</t>
  </si>
  <si>
    <t>347</t>
  </si>
  <si>
    <t>01500000004000347</t>
  </si>
  <si>
    <t xml:space="preserve">         Увеличение стоимости прочих материальных запасов однократного применения</t>
  </si>
  <si>
    <t>349</t>
  </si>
  <si>
    <t>01500000002062349</t>
  </si>
  <si>
    <t>01500000004000349</t>
  </si>
  <si>
    <t xml:space="preserve">      закупку энергетических ресурсов</t>
  </si>
  <si>
    <t>2660</t>
  </si>
  <si>
    <t>247</t>
  </si>
  <si>
    <t>01500000002062223</t>
  </si>
  <si>
    <t>Прочие выплаты, всего</t>
  </si>
  <si>
    <t>4000</t>
  </si>
  <si>
    <t>ЭЦП № 1</t>
  </si>
  <si>
    <t>Сертификат:</t>
  </si>
  <si>
    <t>Серийный номер сертификата: 795BAE73EAD052543AE95D93EEE1302F</t>
  </si>
  <si>
    <t>Субъект сертификата: Мартыновская Галина Федоровна</t>
  </si>
  <si>
    <t>Действителен с: 12.09.2024 08:30</t>
  </si>
  <si>
    <t>Действителен по: 06.12.2025 08:30</t>
  </si>
  <si>
    <t>ЭЦП № 2</t>
  </si>
  <si>
    <t>Серийный номер сертификата: 00D07D951DA5E3C88933DC381064316091</t>
  </si>
  <si>
    <t>Субъект сертификата: ФРОЛОВА МАРГАРИТА АЛЕКСЕЕВНА</t>
  </si>
  <si>
    <t>Действителен с: 03.08.2023 07:50</t>
  </si>
  <si>
    <t>Действителен по: 26.10.2024 07:50</t>
  </si>
  <si>
    <t>Раздел 2. Сведения по выплатам на закупки товаров, работ, услуг</t>
  </si>
  <si>
    <t>№
п/п</t>
  </si>
  <si>
    <t>Коды
строк</t>
  </si>
  <si>
    <t>Год
начала закупки</t>
  </si>
  <si>
    <t>Код по бюджетной классификации</t>
  </si>
  <si>
    <t>Уникальный 
код</t>
  </si>
  <si>
    <t>(текущий финансовый год)</t>
  </si>
  <si>
    <t>(первый год планового периода)</t>
  </si>
  <si>
    <t>(второй год планового периода)</t>
  </si>
  <si>
    <t>4.1</t>
  </si>
  <si>
    <t>4.2</t>
  </si>
  <si>
    <t>Выплаты на закупку товаров, работ, услуг, всего</t>
  </si>
  <si>
    <t>26000</t>
  </si>
  <si>
    <t>1.2</t>
  </si>
  <si>
    <t>1.1</t>
  </si>
  <si>
    <t xml:space="preserve"> по контрактам (договорам), заключенным до начала текущего финансового года с учетом требований Федерального закона № 44-ФЗ и Федерального закона № 223-ФЗ</t>
  </si>
  <si>
    <t>26300</t>
  </si>
  <si>
    <t>1.1.1</t>
  </si>
  <si>
    <t xml:space="preserve">  в соответствии с Федеральным законом № 223-ФЗ</t>
  </si>
  <si>
    <t>26320</t>
  </si>
  <si>
    <t>2023</t>
  </si>
  <si>
    <t xml:space="preserve"> по контрактам (договорам), планируемым к заключению в соответствующем финансовом году с учетом требований Федерального закона № 44-ФЗ и Федерального закона № 223-ФЗ</t>
  </si>
  <si>
    <t>26400</t>
  </si>
  <si>
    <t>1.2.1</t>
  </si>
  <si>
    <t xml:space="preserve">  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</si>
  <si>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</si>
  <si>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1.2.1.1</t>
  </si>
  <si>
    <t xml:space="preserve">   в соответствии с Федеральным законом № 223-ФЗ</t>
  </si>
  <si>
    <t>26412</t>
  </si>
  <si>
    <t>2024</t>
  </si>
  <si>
    <t>1.2.2</t>
  </si>
  <si>
    <t xml:space="preserve">  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</si>
  <si>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</si>
  <si>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1.2.2.1</t>
  </si>
  <si>
    <t>26422</t>
  </si>
  <si>
    <t>1.2.3</t>
  </si>
  <si>
    <t xml:space="preserve">  за счет прочих источников финансового обеспечения</t>
  </si>
  <si>
    <t>26450</t>
  </si>
  <si>
    <t>1.2.3.1</t>
  </si>
  <si>
    <t>26452</t>
  </si>
  <si>
    <t>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</t>
  </si>
  <si>
    <t>26500</t>
  </si>
  <si>
    <t>Итого 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</t>
  </si>
  <si>
    <t>26600</t>
  </si>
  <si>
    <t>3.1</t>
  </si>
  <si>
    <t xml:space="preserve"> в том числе по году начала закупки:</t>
  </si>
  <si>
    <t>26610</t>
  </si>
  <si>
    <t>Руководитель учреждения</t>
  </si>
  <si>
    <t>(уполномоченное лицо учреждения)</t>
  </si>
  <si>
    <t>(должность)</t>
  </si>
  <si>
    <t>(подпись)</t>
  </si>
  <si>
    <t>Исполнитель</t>
  </si>
  <si>
    <t>(фамилия, инициалы)</t>
  </si>
  <si>
    <t>(телефон)</t>
  </si>
  <si>
    <t>"</t>
  </si>
  <si>
    <t xml:space="preserve"> г.</t>
  </si>
  <si>
    <t>25</t>
  </si>
  <si>
    <t>октября</t>
  </si>
  <si>
    <t>СОГЛАСОВАНО</t>
  </si>
  <si>
    <t>(наименование должности уполномоченного лица органа-учредителя)</t>
  </si>
  <si>
    <t>Директор</t>
  </si>
  <si>
    <t>МОУ "Ново-Девяткинская СОШ № 1"</t>
  </si>
  <si>
    <t>____________         Мартыновская Г.Ф.</t>
  </si>
  <si>
    <t>Мартыновская Г.Ф.</t>
  </si>
  <si>
    <t>Главный бухгалтер</t>
  </si>
  <si>
    <t>Токарева Е.В.</t>
  </si>
  <si>
    <t>8(81370)65-706</t>
  </si>
  <si>
    <t>Директор  муниципального казенного учреждения  Центр экономики и финансов бюджетных учреждений Всеволожского муниципального района  Ленинградской области</t>
  </si>
  <si>
    <t>Фролова М.А.</t>
  </si>
  <si>
    <t>24</t>
  </si>
  <si>
    <t>Приложение к Плану</t>
  </si>
  <si>
    <t xml:space="preserve"> Расчеты (обоснования) плановых показателей по поступлениям</t>
  </si>
  <si>
    <t>1. Расчеты (обоснования) доходов от использования собственности*</t>
  </si>
  <si>
    <t>1.1 Доходы от собственности</t>
  </si>
  <si>
    <t>№ п/п</t>
  </si>
  <si>
    <t>Наименование объекта**</t>
  </si>
  <si>
    <t>Код по КОСГУ</t>
  </si>
  <si>
    <t>Дебиторская задолженность на начало года</t>
  </si>
  <si>
    <t>Кредиторская задолженность на конец года</t>
  </si>
  <si>
    <t>Ставка арендной платы за единицу площади (объект), руб.</t>
  </si>
  <si>
    <t>Планируемый объем предоставления имущества в аренду (кв.м.)</t>
  </si>
  <si>
    <t>Объем планируемых поступлений, руб. (гр.6*гр.7)</t>
  </si>
  <si>
    <t>Значение показателя исполнения Плана по доходам за финансовый год, предшествующий текущему, руб.</t>
  </si>
  <si>
    <t>Изменение плановых показателей по доходам по отношению к отчетному финансовому году</t>
  </si>
  <si>
    <t xml:space="preserve"> в абсолютных величинах                            (гр.7- гр.8)</t>
  </si>
  <si>
    <t>в процентах     (гр.9 / гр.8*100%)</t>
  </si>
  <si>
    <t>Причины отклонения (если показатель значение отклонения превышает                            20 %)</t>
  </si>
  <si>
    <t>Доходы в виде арендной либо иной платы за передачу в возмездное пользование муниципального имущества</t>
  </si>
  <si>
    <t>уменьшение количества арендаторов</t>
  </si>
  <si>
    <t xml:space="preserve">в том числе: аренда помещния  1 кв.м </t>
  </si>
  <si>
    <t>нет договора аренды</t>
  </si>
  <si>
    <t xml:space="preserve">в том числе: аренда кабинета   25 кв.м </t>
  </si>
  <si>
    <t xml:space="preserve">аренда реакриации 1 этаж площадь 60 кв.м </t>
  </si>
  <si>
    <t>увеличение срока сдачи в аренду</t>
  </si>
  <si>
    <t>Итого:</t>
  </si>
  <si>
    <t>*Формируется  по статье 120 "Доходы от собственности" аналитической группы подвида доходов бюджетов.</t>
  </si>
  <si>
    <t>** Указывается   наименование   объекта   имущества,   переданного (планируемого к передаче) в аренду</t>
  </si>
  <si>
    <t>2. Расчеты (обоснования) доходов от оказания услуг (выполнения работ) *</t>
  </si>
  <si>
    <t>2.1 Доходы муниципальных учреждений от поступлений субсидий на финансовое обеспечение выполнения ими муниципального задания</t>
  </si>
  <si>
    <t>Объем планируемых поступлений, руб.</t>
  </si>
  <si>
    <t>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</si>
  <si>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2.2    Доходы от оказания услуг, выполнения работ, компенсации затрат учреждения в части приносящей доход деятельности</t>
  </si>
  <si>
    <t>Наименование услуги (работы)</t>
  </si>
  <si>
    <t>Плата (тариф) за единицу услуги (работы)</t>
  </si>
  <si>
    <t>Планируемое количество потребителей, воспользовавшихся услугами (работами) учреждения</t>
  </si>
  <si>
    <t xml:space="preserve"> в абсолютных величинах                            (гр.8- гр.9)</t>
  </si>
  <si>
    <t>в процентах     (гр.10/гр.9*100%)</t>
  </si>
  <si>
    <t>Образовательная услуга "Знайка"</t>
  </si>
  <si>
    <t>Образовательная услуга Робототехника и 3Д моделирование"</t>
  </si>
  <si>
    <t>Возмещение затрат на коммунальные услуги</t>
  </si>
  <si>
    <t>*Формируется  по  статье  130  "Доходы  от  оказания  платных услуг (работ), компенсаций затрат" аналитической группы подвида доходов бюджетов.</t>
  </si>
  <si>
    <t>3. Расчеты (обоснования) доходов в виде штрафов, возмещения ущерба*</t>
  </si>
  <si>
    <t>* Формируется  по  статье  140  "Штрафы, пени, неустойки, возмещения ущерба" аналитической группы подвида доходов бюджетов.</t>
  </si>
  <si>
    <t>3. Расчеты (обоснования) доходов в виде безвозмездных денежных поступлений*</t>
  </si>
  <si>
    <t>3.1 Поступления текущего характера бюджетным и автономным учреждениям от сектора государственного управления</t>
  </si>
  <si>
    <t>Субсидии на иные цели на организацию льготного питания обучающихся общеобразовательных учреждений из социально-незащищенных семей за счет средств областного  бюджета</t>
  </si>
  <si>
    <t>Субсидии на иные цели на содержание кадетских классов за счет средств местного бюджета</t>
  </si>
  <si>
    <t xml:space="preserve">Субсидии на иные цели на организацию отдыха и оздоровления детей и подростков в лагерях с дневным пребыванием детей на базе общеобразовательных учреждений и на базе оздоровительных площадок за счет средств местного бюджета </t>
  </si>
  <si>
    <t>Субсидии на иные цели на организацию работы трудовых бригад за счет средств местного бюджета</t>
  </si>
  <si>
    <t>Субсидии на иные цели на выплату стипендии Главы администрации муниципального образования «Всеволожский муниципальный район» Ленинградской области за счет средств местного бюджета</t>
  </si>
  <si>
    <t>Субсидии на содержание групп продленного дня за счет средств местного бюджета</t>
  </si>
  <si>
    <t>Субсидии на иные цели на подвоз обучающихся за счет средств местного бюджета</t>
  </si>
  <si>
    <t>Субсидии на иные цели на укрепление материально-технической базы организаций, реализующих программы общего образования, за счет средств местного бюджета</t>
  </si>
  <si>
    <t>Субсидии на иные цели на организацию горячего питания обучающихся, получающих начальное общее образование в государственных и муниципальных образовательных организациях за счет средств федерального  бюджета</t>
  </si>
  <si>
    <t>Субсидии на иные цели на организацию горячего питания обучающихся, получающих начальное общее образование в государственных и муниципальных образовательных организациях за счет средств областного бюджета</t>
  </si>
  <si>
    <t>Субсидии на иные цели на ремонт объектов организаций общего и дополнительного образования в рамках адресной программы за счет средств местного бюджета</t>
  </si>
  <si>
    <t>Субсидии на иные цели на закупку и распространение световозвращающих приспособлений для дошкольников и учащихся младших классов (браслеты, наклейки на одежду, рюкзаки и т.п.)</t>
  </si>
  <si>
    <t>4.2 Поступления текущего характера от организаций государственного сектора</t>
  </si>
  <si>
    <t>3.2 Поступления текущего характера от иных резидентов (за исключением сектора государственного управления и организаций государственного сектора)</t>
  </si>
  <si>
    <t>Поступления от иной приносящей доход деятельности</t>
  </si>
  <si>
    <t>3.3 Поступления капитального характера бюджетным и автономным учреждениям от сектора государственного управления</t>
  </si>
  <si>
    <t>4.5. Прочие безвозмездные денежные поступления</t>
  </si>
  <si>
    <t>* Формируется  по  статье  150  "Безвозмездные денежные поступления" аналитической группы подвида доходов бюджетов.</t>
  </si>
  <si>
    <t>5. Расчеты (обоснования) объема поступлений от прочих доходов*</t>
  </si>
  <si>
    <t>* Формируется  по  статье  180  "Прочие доходы" аналитической группы подвида доходов бюджетов.</t>
  </si>
  <si>
    <t>6. Расчеты (обоснования) доходов от операций с активами (в том числе доходы от реализации неиспользуемого имущества, утиля, невозвратной тары, лома черных и цветных металлов)*</t>
  </si>
  <si>
    <t>Цена за единицу, руб.</t>
  </si>
  <si>
    <t>Количество</t>
  </si>
  <si>
    <t>* Формируется по статье 410 "Уменьшение стоимости основных средств", 420  "Уменьшение стоимости нематериальных активов", 430 "Уменьшение стоимости непроизведенных активов", 440  "Уменьшение  стоимости материальных запасов" аналитической группы подвида доходов бюджетов.</t>
  </si>
  <si>
    <t>7. Расчеты (обоснования) доходов по прочим поступлениям*</t>
  </si>
  <si>
    <t>* Формируется по статье 510 "Поступление денежных средств и их эквивалентов".</t>
  </si>
  <si>
    <t xml:space="preserve"> Расчеты (обоснования) плановых показателей по выплатам текущего финансового года</t>
  </si>
  <si>
    <t>1. Расчеты (обоснования) выплат персоналу</t>
  </si>
  <si>
    <t>1.1. Расчеты (обоснования) расходов на оплату труда</t>
  </si>
  <si>
    <t>Категории 
персонала/
должности</t>
  </si>
  <si>
    <t>Установленная численность, (единиц)</t>
  </si>
  <si>
    <t>Среднемесячный размер оплаты труда на одного работника, руб.</t>
  </si>
  <si>
    <t>Иные расходы, включаемые в фонд оплаты труда</t>
  </si>
  <si>
    <t>Фонд оплаты труда в год, руб. 
(гр. 3 x (гр. 4 +гр. 8) x 12)</t>
  </si>
  <si>
    <t xml:space="preserve">в том числе: </t>
  </si>
  <si>
    <t>всего      (гр.5+гр.6+гр.7)</t>
  </si>
  <si>
    <t>в том числе:</t>
  </si>
  <si>
    <t>Субсидии на выполнение муниципального задания 
(руб.)</t>
  </si>
  <si>
    <t>Субсидии на иные цели (руб.)</t>
  </si>
  <si>
    <t>Поступления от оказания услуг (выполнения работ) на платной основе и от приносящей доход деятельности (руб.)</t>
  </si>
  <si>
    <t>по 
должностному окладу</t>
  </si>
  <si>
    <t>по выплатам компенсационного характера</t>
  </si>
  <si>
    <t>по выплатам стимулирующего характера</t>
  </si>
  <si>
    <t>Всего</t>
  </si>
  <si>
    <t>Из них: гранты</t>
  </si>
  <si>
    <t>Расходы на выплату заработной платы, в том числе:</t>
  </si>
  <si>
    <t>Х</t>
  </si>
  <si>
    <t>Педагогические работники</t>
  </si>
  <si>
    <t>Административно-управленческий персонал (руководящие работники)</t>
  </si>
  <si>
    <t>1.3</t>
  </si>
  <si>
    <t>Вспомогательный персонал (учебно-вспомогательный персонал)</t>
  </si>
  <si>
    <t>1.4</t>
  </si>
  <si>
    <t>Прочий персонал (иной персонал)</t>
  </si>
  <si>
    <t>Пособия за первые три дня временной нетрудоспособности за счет средств работодателя в случае заболевания работника или полученной им травмы (за исключением несчастных случаев на производстве и профессиональных заболеваний)</t>
  </si>
  <si>
    <t>*Формируется  по  элементу  вида  расходов  111 "Фонд оплаты труда учреждений" классификации расходов бюджетов.</t>
  </si>
  <si>
    <t>1.2. Расчеты (обоснования) выплат работникам при направлении их в служебные командировки</t>
  </si>
  <si>
    <t>Наименование расходов</t>
  </si>
  <si>
    <t xml:space="preserve">                                                     
Код по КОСГУ</t>
  </si>
  <si>
    <t>Средний размер выплаты 
на одного работника 
в день 
(руб.)</t>
  </si>
  <si>
    <t>Количество работников (чел.)</t>
  </si>
  <si>
    <t>Количество дней (ед.)</t>
  </si>
  <si>
    <t>Сумма 
в год, руб.
(гр. 4 x 
гр. 5 x гр. 6)</t>
  </si>
  <si>
    <t>Субсидии 
на выполнение муниципального задания (руб.)</t>
  </si>
  <si>
    <t>Поступления от оказания услуг (выполнения 
работ) на 
платной основе 
и от приносящей доход 
деятельности 
(руб.)</t>
  </si>
  <si>
    <t>Из 
них: гранты</t>
  </si>
  <si>
    <t>Выплаты персоналу при направлении 
в служебные командировки 
в пределах 
территории Российской Федерации</t>
  </si>
  <si>
    <t>Компенсация дополнительных расходов, связанных 
с проживанием вне места постоянного жительства (суточных)</t>
  </si>
  <si>
    <t>Компенсация расходов на проезд 
в служебные командировки</t>
  </si>
  <si>
    <t>Компенсация расходов по найму жилого помещения</t>
  </si>
  <si>
    <t>* Формируется по элементу вида расходов 112 "Иные выплаты персоналу учреждений,   за   исключением  фонда  оплаты  труда".</t>
  </si>
  <si>
    <r>
      <t>1.3.</t>
    </r>
    <r>
      <rPr>
        <sz val="6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Расчеты (обоснования) страховых взносов на обязательное пенсионное страхование, на обязательное социальное страхование на случай временной нетрудоспособности и в связи с материнством, на обязательное медицинское страхование и на обязательное социальное страхование от несчастных случаев на производстве и профессиональных заболеваний в Социальный фонд Российской Федерации</t>
    </r>
  </si>
  <si>
    <t>Ставка 
взноса (процент)</t>
  </si>
  <si>
    <t>Размер базы 
для 
начисления страховых взносов (руб.)</t>
  </si>
  <si>
    <t>Сумма 
взноса 
(руб.)</t>
  </si>
  <si>
    <t>Из них: 
гранты</t>
  </si>
  <si>
    <t>Страховые взносы 
на обязательное пенсионное страхование, всего</t>
  </si>
  <si>
    <t>По ставке 22,0%</t>
  </si>
  <si>
    <t>По ставке 10,0%</t>
  </si>
  <si>
    <t>С применением пониженных тарифов страховых взносов на обязательное пенсионное страхование для отдельных категорий плательщиков</t>
  </si>
  <si>
    <t>Страховые взносы на обязательное социальное страхование на случай временной нетрудоспособности и в связи с материнством, всего</t>
  </si>
  <si>
    <t>2.1</t>
  </si>
  <si>
    <t>Страховые взносы на обязательное социальное страхование на случай временной 
нетрудоспособности и в связи 
с материнством по ставке 2,9%</t>
  </si>
  <si>
    <t>2.2</t>
  </si>
  <si>
    <t>С применением ставки взносов  по ставке 0,0%</t>
  </si>
  <si>
    <t>Страховые взносы на обязательное страхование от несчастных случаев на производстве и профессиональных 
заболеваний по ставке 0,2%</t>
  </si>
  <si>
    <t>2.4</t>
  </si>
  <si>
    <t>Страховые взносы на обязательное страхование от несчастных случаев на производстве и профессиональных 
заболеваний по ставке 0,_%</t>
  </si>
  <si>
    <t>Уточнение расчета по страховым взносам на обязательное социальное страхование, всего</t>
  </si>
  <si>
    <t>корректировка округления</t>
  </si>
  <si>
    <t>3.2</t>
  </si>
  <si>
    <t>корректировка в связи с регрессом по страховым взносам</t>
  </si>
  <si>
    <t>Страховые взносы на обязательное медицинское страхование, всего</t>
  </si>
  <si>
    <t>Страховые взносы на обязательное медицинское страхование по ставке 5,1%</t>
  </si>
  <si>
    <t>Страховые взносы на обязательное медицинское страхование с применением пониженного тарифа по ставке _%</t>
  </si>
  <si>
    <t>* Формируется по элементам вида расходов 119 "Взносы по обязательному социальному страхованию на выплаты по оплате труда работников и иные выплаты работникам учреждений" классификации расходов бюджетов.</t>
  </si>
  <si>
    <t>** Указываются страховые тарифы, установленные главой 34 Налогового кодекса  Российской  Федерации (часть вторая) от 5 августа 2000 г. №117-ФЗ (Собрание  законодательства  Российской  Федерации,  2000,  № 32, ст. 3340; 2016, № 27, ст. 4176) и страховые  тарифы, дифференцированные по классам профессионального риска, установленные Федеральным законом от 22 декабря 2005 г., № 179-ФЗ "О страховых тарифах на обязательное социальное страхование от несчастных случаев на производстве и профессиональных заболеваний на 2006 год" (Собрание законодательства Российской Федерации, 2005, № 52, ст. 5592; 2019, № 52, ст. 7763).</t>
  </si>
  <si>
    <r>
      <t>2. Расчет (обоснование) расходов на социальные и иные выплаты населению</t>
    </r>
    <r>
      <rPr>
        <b/>
        <sz val="11"/>
        <rFont val="Times New Roman"/>
        <family val="1"/>
        <charset val="204"/>
      </rPr>
      <t>*</t>
    </r>
  </si>
  <si>
    <t>Размер 
одной выплаты (руб.)</t>
  </si>
  <si>
    <t>Количество выплат 
в год (ед.)</t>
  </si>
  <si>
    <t>Общая 
сумма 
выплат 
(руб.) 
(гр. 4 x гр. 5)</t>
  </si>
  <si>
    <t>Субсидии 
на 
выполнение муниципального задания 
(руб.)</t>
  </si>
  <si>
    <t>Социальные выплаты гражданам, кроме публичных нормативных социальных выплат</t>
  </si>
  <si>
    <t>Пособия, компенсации и иные социальные выплаты гражданам, кроме публичных нормативных социальных выплат</t>
  </si>
  <si>
    <t>Стипендии</t>
  </si>
  <si>
    <t>Премии и гранты</t>
  </si>
  <si>
    <t>Премии</t>
  </si>
  <si>
    <t>Гранты</t>
  </si>
  <si>
    <t>Иные выплаты населению</t>
  </si>
  <si>
    <t>*Формируется по элементу вида расходов 321 "Пособия, компенсации и иные социальные выплаты гражданам, кроме публичных нормативных обязательств" классификации расходов бюджетов, 340 "Стипендии" классификации расходов бюджетов, 350 "Премии и гранты" классификации расходов бюджетов, 360 "Иные выплаты населению" классификации расходов бюджетов.</t>
  </si>
  <si>
    <t>3. Расчет (обоснование) расходов на уплату налогов, сборов и иных платежей</t>
  </si>
  <si>
    <t>3.1. Расчет (обоснование) расходов на уплату налога на имущество, земельного налога</t>
  </si>
  <si>
    <t>Налоговая база (руб.)</t>
  </si>
  <si>
    <t>Ставка 
налога 
(процент)</t>
  </si>
  <si>
    <t>Сумма исчисленного налога, подлежащего уплате (руб.)
(гр. 3 x гр. 4 / 100)</t>
  </si>
  <si>
    <t>Субсидии на 
выполнение муниципального задания 
(руб.)</t>
  </si>
  <si>
    <t>Налог на имущество, всего</t>
  </si>
  <si>
    <t>Недвижимое имущество</t>
  </si>
  <si>
    <t>Из них:</t>
  </si>
  <si>
    <t>переданное в аренду</t>
  </si>
  <si>
    <t>Движимое имущество</t>
  </si>
  <si>
    <t>Земельный налог, всего</t>
  </si>
  <si>
    <t>По участкам:</t>
  </si>
  <si>
    <t>ул. Школьная д.1</t>
  </si>
  <si>
    <t>* Формируется по элементу вида расходов 851 "Уплата налога на имущество организаций и земельного налога" классификации расходов бюджетов.</t>
  </si>
  <si>
    <t>3.2. Расчет (обоснование) расходов на уплату прочих налогов и сборов</t>
  </si>
  <si>
    <t>Всего, руб.
(гр. 3 x гр. 4 / 100)</t>
  </si>
  <si>
    <t>Транспортный налог</t>
  </si>
  <si>
    <t>По транспортным средствам:</t>
  </si>
  <si>
    <t>Водный налог</t>
  </si>
  <si>
    <t>По объектам:</t>
  </si>
  <si>
    <t>* Формируется по элементу вида расходов 852 "Уплата прочих налогов, сборов" классификации расходов бюджетов.</t>
  </si>
  <si>
    <t>3.2. Расчет (обоснование) расходов на иные платежи</t>
  </si>
  <si>
    <t>Наименование 
платежа</t>
  </si>
  <si>
    <t>Размер 
платежа 
(руб.)</t>
  </si>
  <si>
    <t>Кол-во платежей 
в год</t>
  </si>
  <si>
    <t>Общая 
сумма платежей (руб.)
(гр. 4 x гр. 5)</t>
  </si>
  <si>
    <t>Иные платежи, всего</t>
  </si>
  <si>
    <t>пени штрафы за нарушение законодательства о налогах</t>
  </si>
  <si>
    <t xml:space="preserve">пени штрафы за нарушение законодательства о закупках </t>
  </si>
  <si>
    <t>Уплата иных платежей</t>
  </si>
  <si>
    <t>*Формируется  по элементу вида расходов 853 "Уплата иных платежей" классификации расходов бюджетов.</t>
  </si>
  <si>
    <t>4. Расчет (обоснование) расходов на закупку товаров, работ, услуг</t>
  </si>
  <si>
    <t>4.1. Расчет (обоснование) расходов на оплату услуг связи</t>
  </si>
  <si>
    <t>Количество номеров (ед.)</t>
  </si>
  <si>
    <t>Количество платежей в год (ед.)</t>
  </si>
  <si>
    <t>Стоимость за единицу (руб.)</t>
  </si>
  <si>
    <t xml:space="preserve">Сумма, 
руб.
(гр. 3 x 
гр. 4 x гр. 5)
</t>
  </si>
  <si>
    <t>Абонентская 
плата за абонентский номер</t>
  </si>
  <si>
    <t>Повременная оплата междугородных, международных 
и местных телефонных соединений</t>
  </si>
  <si>
    <t>Оплата сотовой связи по тарифам</t>
  </si>
  <si>
    <t>Услуги 
телефонно-телеграфной, факсимильной, пейджинговой связи, радиосвязи</t>
  </si>
  <si>
    <t>Пересылка почтовой корреспонденции с использованием франкировальной машины</t>
  </si>
  <si>
    <t>Услуги фельдъегерской 
и специальной связи</t>
  </si>
  <si>
    <t>Услуги интернет провайдеров</t>
  </si>
  <si>
    <t>Услуги по открытию доступа к системе "ЦентрИнформ"</t>
  </si>
  <si>
    <t>Услуги ТСО Росохрана телеком</t>
  </si>
  <si>
    <t>4.2. Расчет (обоснование) расходов на оплату транспортных услуг</t>
  </si>
  <si>
    <t>Количество услуг перевозки</t>
  </si>
  <si>
    <t>Цена услуги перевозки (руб.)</t>
  </si>
  <si>
    <t>Сумма, руб.
(гр. 3 x гр. 4)</t>
  </si>
  <si>
    <t>Подвоз обучающихся к месту учебы и обратно</t>
  </si>
  <si>
    <t xml:space="preserve"> Транспортные услуги по доставке товаров </t>
  </si>
  <si>
    <t>4.3. Расчет (обоснование) расходов на оплату коммунальных услуг</t>
  </si>
  <si>
    <t>Код по КВР</t>
  </si>
  <si>
    <t>Единица измерения</t>
  </si>
  <si>
    <t>Размер потребления ресурсов</t>
  </si>
  <si>
    <t>Тариф 
(с учетом НДС) 
(руб.)</t>
  </si>
  <si>
    <t>Сумма, 
руб. (гр. 5 x 
гр. 6)</t>
  </si>
  <si>
    <t xml:space="preserve">Холодное водоснабжение </t>
  </si>
  <si>
    <t>м.куб</t>
  </si>
  <si>
    <t>Водоотведение</t>
  </si>
  <si>
    <t>ТКО</t>
  </si>
  <si>
    <t>электроэнергия</t>
  </si>
  <si>
    <t>Кв/ч</t>
  </si>
  <si>
    <t>теплонаситель</t>
  </si>
  <si>
    <t>теплоэнергия</t>
  </si>
  <si>
    <t>Гкал</t>
  </si>
  <si>
    <t>4.4. Расчет (обоснование) расходов на оплату аренды имущества</t>
  </si>
  <si>
    <t>Ставка арендной платы</t>
  </si>
  <si>
    <t>Стоимость 
с учетом 
НДС, руб.
(гр. 3 x гр. 4)</t>
  </si>
  <si>
    <t>Аренда недвижимого имущества</t>
  </si>
  <si>
    <t>Аренда 
движимого имущества</t>
  </si>
  <si>
    <t>4.4. Расчет (обоснование) расходов на оплату работ, услуг по содержанию имущества</t>
  </si>
  <si>
    <t>Количество работ (услуг) (шт.)</t>
  </si>
  <si>
    <t>Стоимость работ (услуг) (руб.)</t>
  </si>
  <si>
    <t>Сумма 
(руб.)
(гр. 3 x гр. 4)</t>
  </si>
  <si>
    <t>Содержание 
объектов недвижимого имущества в чистоте</t>
  </si>
  <si>
    <t>услуги по уборке помещений, территорий, гардеробное обслуживание</t>
  </si>
  <si>
    <t>услуги по уборке помещений, территорий, гардеробное обслуживание 2023г</t>
  </si>
  <si>
    <t xml:space="preserve">Дезинфекция, дезинсекция, дератизация, </t>
  </si>
  <si>
    <t>акарицидная обработка</t>
  </si>
  <si>
    <t>Содержание 
объектов движимого имущества в чистоте</t>
  </si>
  <si>
    <t>Мойка и чистка (химчистка) движимого имущества, в том числе транспорта</t>
  </si>
  <si>
    <t>Ремонт имущества (текущий)</t>
  </si>
  <si>
    <t>В том числе:
устранение неисправностей (восстановление работоспособности) объектов имущества</t>
  </si>
  <si>
    <t>Поддержание 
технико-экономических и эксплуатационных показателей 
объектов имущества</t>
  </si>
  <si>
    <t>2.3</t>
  </si>
  <si>
    <t>ремонт помещений</t>
  </si>
  <si>
    <t>техническое обследование здания</t>
  </si>
  <si>
    <t>Противопожарные мероприятия, связанные с содержанием имущества</t>
  </si>
  <si>
    <t>По мероприятиям:</t>
  </si>
  <si>
    <t>3.1.1</t>
  </si>
  <si>
    <t xml:space="preserve"> обслуживание канала связи-вывод сигнала на пож.часть</t>
  </si>
  <si>
    <t>3.1.2</t>
  </si>
  <si>
    <t>перезарядка огнетушителей</t>
  </si>
  <si>
    <t>3.1.3</t>
  </si>
  <si>
    <t>ТО системы АПС</t>
  </si>
  <si>
    <t>3.1.4</t>
  </si>
  <si>
    <t>проверка пожарных кранов на водоотдачу</t>
  </si>
  <si>
    <t>3.1.5</t>
  </si>
  <si>
    <t xml:space="preserve">измерение сопротивления изоляции электропроводки </t>
  </si>
  <si>
    <t>4.5. Расчет (обоснование) расходов на оплату прочих работ, услуг и других расходов не включенные в другие группы</t>
  </si>
  <si>
    <t>Количество договоров (шт.)</t>
  </si>
  <si>
    <t>Стоимость услуги, руб.</t>
  </si>
  <si>
    <t>Сумма 
(руб.)
(гр. 4 x гр. 5)</t>
  </si>
  <si>
    <t>Оплата услуг на страхование гражданской ответственности владельцев транспортных средств</t>
  </si>
  <si>
    <t>автобус</t>
  </si>
  <si>
    <t>Оплата услуг на страхование детей в летнем оздоравительном лагере и трудовой бригаде</t>
  </si>
  <si>
    <t>в т .ч дети</t>
  </si>
  <si>
    <t>Оплата услуг вневедомственной, пожарной охраны, всего</t>
  </si>
  <si>
    <t>По объектам</t>
  </si>
  <si>
    <t xml:space="preserve">здание школы </t>
  </si>
  <si>
    <t>Оплата услуг охраны, всего</t>
  </si>
  <si>
    <t>здание школы по адресу: д.Новое Девяткино, ул. Школьная д.1</t>
  </si>
  <si>
    <t xml:space="preserve">диспансеризация, медицинский осмотр работников (в т.ч. предрейсовые осмотры водителей), состоящих в штате учреждения </t>
  </si>
  <si>
    <t>5.1</t>
  </si>
  <si>
    <t xml:space="preserve">диспансеризация, медицинский осмотр работников  состоящих в штате учреждения </t>
  </si>
  <si>
    <t>5.2</t>
  </si>
  <si>
    <t xml:space="preserve">предрейсовые осмотры водителей состоящих в штате учреждения </t>
  </si>
  <si>
    <t>Оплата информационно-вычислительных и информационно-правовых услуг</t>
  </si>
  <si>
    <t>6.1</t>
  </si>
  <si>
    <t>Приобретение (обновление) программного обеспечения</t>
  </si>
  <si>
    <t>6.2</t>
  </si>
  <si>
    <t xml:space="preserve">справочно- информационные системы , обслуживание программ </t>
  </si>
  <si>
    <t xml:space="preserve"> услуга по уходу за коврами</t>
  </si>
  <si>
    <t xml:space="preserve"> подписка на периодические и справочные издания</t>
  </si>
  <si>
    <t xml:space="preserve">лабораторные исследования </t>
  </si>
  <si>
    <t>информационные услуги по мониторингу объектов (глонасс)</t>
  </si>
  <si>
    <t>11</t>
  </si>
  <si>
    <t>Монтаж СКУД</t>
  </si>
  <si>
    <t>курсы повышения квалификация и профпереподготовка</t>
  </si>
  <si>
    <t>12</t>
  </si>
  <si>
    <t>разработка программ, положений, конкурсное сопровождение</t>
  </si>
  <si>
    <t>13</t>
  </si>
  <si>
    <t>организация питания</t>
  </si>
  <si>
    <t>4.6. Расчет (обоснование) расходов на приобретение основных средств</t>
  </si>
  <si>
    <t>Приобретение основных средств</t>
  </si>
  <si>
    <t>По группам объектов:</t>
  </si>
  <si>
    <t>библиотечный фонд - учебники</t>
  </si>
  <si>
    <t xml:space="preserve">мебель </t>
  </si>
  <si>
    <t>оборудование ОБЖ</t>
  </si>
  <si>
    <t>1.5</t>
  </si>
  <si>
    <t xml:space="preserve">Устройства ввода/вывода информации </t>
  </si>
  <si>
    <t>1.6</t>
  </si>
  <si>
    <t>оборудование кабинета технологии</t>
  </si>
  <si>
    <t>1.7</t>
  </si>
  <si>
    <t>оборудование СКУД</t>
  </si>
  <si>
    <t>1.8</t>
  </si>
  <si>
    <t>оргтехника</t>
  </si>
  <si>
    <t>1.9</t>
  </si>
  <si>
    <t>пищевая лаборатория</t>
  </si>
  <si>
    <t>Приобретение нематериальных активов</t>
  </si>
  <si>
    <t>Приобретение непроизводственных активов</t>
  </si>
  <si>
    <t>4.7. Расчет (обоснование) расходов на приобретение материальных запасов</t>
  </si>
  <si>
    <t>Количество (шт.)</t>
  </si>
  <si>
    <t>Цены за единицу (руб.)</t>
  </si>
  <si>
    <t>Сумма, 
руб.
(гр. 5 x гр. 6)</t>
  </si>
  <si>
    <t>Субсидии на выполнение муниципального задания (руб.)</t>
  </si>
  <si>
    <t>Приобретение материалов</t>
  </si>
  <si>
    <t>По группам материалов:</t>
  </si>
  <si>
    <t>товары медицинского назначения</t>
  </si>
  <si>
    <t>шт</t>
  </si>
  <si>
    <t>ГСМ</t>
  </si>
  <si>
    <t>л</t>
  </si>
  <si>
    <t>строительные материалы</t>
  </si>
  <si>
    <t>мягкий инвентарь</t>
  </si>
  <si>
    <t>картриджы</t>
  </si>
  <si>
    <t>канцтовары</t>
  </si>
  <si>
    <t>хозяйственные товары</t>
  </si>
  <si>
    <t>светоотражающие элементы</t>
  </si>
  <si>
    <t>1.10</t>
  </si>
  <si>
    <t>прописи</t>
  </si>
  <si>
    <t>1.11</t>
  </si>
  <si>
    <t>запасные части к ресурсному набору</t>
  </si>
  <si>
    <t>1.12</t>
  </si>
  <si>
    <t>материалы для кап. вложений</t>
  </si>
  <si>
    <t>1.13.</t>
  </si>
  <si>
    <t>материалы однократного применения (аттестаты, грамоты, медали и т.д.)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</si>
</sst>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7" x14ac:knownFonts="1">
    <font>
      <sz val="11"/>
      <color indexed="8"/>
      <name val="Calibri"/>
      <family val="2"/>
      <scheme val="minor"/>
    </font>
    <font>
      <sz val="8"/>
      <color indexed="8"/>
      <name val="Times New Roman"/>
    </font>
    <font>
      <sz val="7"/>
      <color indexed="8"/>
      <name val="Times New Roman"/>
    </font>
    <font>
      <sz val="6"/>
      <color indexed="8"/>
      <name val="Times New Roman"/>
    </font>
    <font>
      <b/>
      <sz val="9"/>
      <color indexed="8"/>
      <name val="Times New Roman"/>
    </font>
    <font>
      <b/>
      <sz val="8"/>
      <color indexed="8"/>
      <name val="Times New Roman"/>
    </font>
    <font>
      <b/>
      <sz val="10"/>
      <color indexed="8"/>
      <name val="Arial Cyr"/>
    </font>
    <font>
      <sz val="10"/>
      <color indexed="0"/>
      <name val="Arial Cyr"/>
    </font>
    <font>
      <sz val="10"/>
      <color indexed="8"/>
      <name val="Arial Cyr"/>
    </font>
    <font>
      <sz val="10"/>
      <name val="Arial Cyr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name val="Arial Cyr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Arial Cyr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b/>
      <i/>
      <sz val="10"/>
      <name val="Arial Cyr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6"/>
      <name val="Times New Roman"/>
      <family val="1"/>
      <charset val="204"/>
    </font>
    <font>
      <sz val="9"/>
      <name val="Arial Cyr"/>
      <charset val="204"/>
    </font>
    <font>
      <sz val="9.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DashDot">
        <color indexed="64"/>
      </top>
      <bottom/>
      <diagonal/>
    </border>
    <border>
      <left/>
      <right style="mediumDashDot">
        <color indexed="64"/>
      </right>
      <top style="mediumDashDot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/>
      <right style="mediumDashDot">
        <color indexed="64"/>
      </right>
      <top/>
      <bottom/>
      <diagonal/>
    </border>
    <border>
      <left style="mediumDashDot">
        <color indexed="64"/>
      </left>
      <right/>
      <top/>
      <bottom style="thin">
        <color indexed="64"/>
      </bottom>
      <diagonal/>
    </border>
    <border>
      <left/>
      <right style="mediumDashDot">
        <color indexed="64"/>
      </right>
      <top/>
      <bottom style="thin">
        <color indexed="64"/>
      </bottom>
      <diagonal/>
    </border>
    <border>
      <left style="mediumDashDot">
        <color indexed="64"/>
      </left>
      <right/>
      <top style="thin">
        <color indexed="64"/>
      </top>
      <bottom/>
      <diagonal/>
    </border>
    <border>
      <left/>
      <right style="mediumDashDot">
        <color indexed="64"/>
      </right>
      <top style="thin">
        <color indexed="64"/>
      </top>
      <bottom/>
      <diagonal/>
    </border>
    <border>
      <left style="mediumDashDot">
        <color indexed="64"/>
      </left>
      <right/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mediumDashDot">
        <color indexed="64"/>
      </right>
      <top/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2" borderId="1"/>
  </cellStyleXfs>
  <cellXfs count="462">
    <xf numFmtId="0" fontId="0" fillId="0" borderId="0" xfId="0"/>
    <xf numFmtId="0" fontId="1" fillId="2" borderId="1" xfId="0" applyNumberFormat="1" applyFont="1" applyFill="1" applyBorder="1" applyAlignment="1">
      <alignment horizontal="left"/>
    </xf>
    <xf numFmtId="0" fontId="3" fillId="2" borderId="1" xfId="0" applyNumberFormat="1" applyFont="1" applyFill="1" applyBorder="1" applyAlignment="1">
      <alignment horizontal="left" vertical="top" wrapText="1"/>
    </xf>
    <xf numFmtId="0" fontId="3" fillId="2" borderId="1" xfId="0" applyNumberFormat="1" applyFont="1" applyFill="1" applyBorder="1" applyAlignment="1">
      <alignment vertical="top" wrapText="1"/>
    </xf>
    <xf numFmtId="0" fontId="4" fillId="2" borderId="1" xfId="0" applyNumberFormat="1" applyFont="1" applyFill="1" applyBorder="1" applyAlignment="1"/>
    <xf numFmtId="0" fontId="1" fillId="2" borderId="1" xfId="0" applyNumberFormat="1" applyFont="1" applyFill="1" applyBorder="1" applyAlignment="1">
      <alignment horizontal="right"/>
    </xf>
    <xf numFmtId="49" fontId="1" fillId="2" borderId="6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0" fontId="1" fillId="2" borderId="9" xfId="0" applyNumberFormat="1" applyFont="1" applyFill="1" applyBorder="1" applyAlignment="1">
      <alignment horizontal="center"/>
    </xf>
    <xf numFmtId="0" fontId="1" fillId="2" borderId="14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/>
    </xf>
    <xf numFmtId="49" fontId="1" fillId="2" borderId="9" xfId="0" applyNumberFormat="1" applyFont="1" applyFill="1" applyBorder="1" applyAlignment="1">
      <alignment horizontal="center" vertical="top"/>
    </xf>
    <xf numFmtId="49" fontId="1" fillId="2" borderId="4" xfId="0" applyNumberFormat="1" applyFont="1" applyFill="1" applyBorder="1" applyAlignment="1">
      <alignment horizontal="center" vertical="top"/>
    </xf>
    <xf numFmtId="0" fontId="1" fillId="2" borderId="11" xfId="0" applyNumberFormat="1" applyFont="1" applyFill="1" applyBorder="1" applyAlignment="1">
      <alignment horizontal="left" wrapText="1"/>
    </xf>
    <xf numFmtId="49" fontId="1" fillId="2" borderId="16" xfId="0" applyNumberFormat="1" applyFont="1" applyFill="1" applyBorder="1" applyAlignment="1">
      <alignment horizontal="center"/>
    </xf>
    <xf numFmtId="49" fontId="1" fillId="2" borderId="17" xfId="0" applyNumberFormat="1" applyFont="1" applyFill="1" applyBorder="1" applyAlignment="1">
      <alignment horizontal="center"/>
    </xf>
    <xf numFmtId="4" fontId="1" fillId="2" borderId="17" xfId="0" applyNumberFormat="1" applyFont="1" applyFill="1" applyBorder="1" applyAlignment="1">
      <alignment horizontal="right"/>
    </xf>
    <xf numFmtId="4" fontId="1" fillId="2" borderId="18" xfId="0" applyNumberFormat="1" applyFont="1" applyFill="1" applyBorder="1" applyAlignment="1">
      <alignment horizontal="right"/>
    </xf>
    <xf numFmtId="49" fontId="1" fillId="2" borderId="19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/>
    </xf>
    <xf numFmtId="4" fontId="1" fillId="2" borderId="10" xfId="0" applyNumberFormat="1" applyFont="1" applyFill="1" applyBorder="1" applyAlignment="1">
      <alignment horizontal="right"/>
    </xf>
    <xf numFmtId="4" fontId="1" fillId="2" borderId="20" xfId="0" applyNumberFormat="1" applyFont="1" applyFill="1" applyBorder="1" applyAlignment="1">
      <alignment horizontal="right"/>
    </xf>
    <xf numFmtId="0" fontId="5" fillId="2" borderId="11" xfId="0" applyNumberFormat="1" applyFont="1" applyFill="1" applyBorder="1" applyAlignment="1">
      <alignment horizontal="left" wrapText="1"/>
    </xf>
    <xf numFmtId="49" fontId="5" fillId="2" borderId="19" xfId="0" applyNumberFormat="1" applyFont="1" applyFill="1" applyBorder="1" applyAlignment="1">
      <alignment horizontal="center"/>
    </xf>
    <xf numFmtId="49" fontId="5" fillId="2" borderId="10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 wrapText="1"/>
    </xf>
    <xf numFmtId="49" fontId="1" fillId="2" borderId="11" xfId="0" applyNumberFormat="1" applyFont="1" applyFill="1" applyBorder="1" applyAlignment="1">
      <alignment horizontal="left" wrapText="1" indent="2"/>
    </xf>
    <xf numFmtId="49" fontId="1" fillId="2" borderId="19" xfId="0" applyNumberFormat="1" applyFont="1" applyFill="1" applyBorder="1" applyAlignment="1">
      <alignment horizontal="center" wrapText="1"/>
    </xf>
    <xf numFmtId="4" fontId="1" fillId="2" borderId="10" xfId="0" applyNumberFormat="1" applyFont="1" applyFill="1" applyBorder="1" applyAlignment="1">
      <alignment horizontal="right" wrapText="1"/>
    </xf>
    <xf numFmtId="0" fontId="6" fillId="2" borderId="1" xfId="0" applyNumberFormat="1" applyFont="1" applyFill="1" applyBorder="1" applyAlignment="1">
      <alignment horizontal="left"/>
    </xf>
    <xf numFmtId="0" fontId="7" fillId="2" borderId="1" xfId="0" applyNumberFormat="1" applyFont="1" applyFill="1" applyBorder="1" applyAlignment="1">
      <alignment horizontal="left"/>
    </xf>
    <xf numFmtId="0" fontId="1" fillId="2" borderId="21" xfId="0" applyNumberFormat="1" applyFont="1" applyFill="1" applyBorder="1" applyAlignment="1">
      <alignment horizontal="left"/>
    </xf>
    <xf numFmtId="49" fontId="1" fillId="2" borderId="9" xfId="0" applyNumberFormat="1" applyFont="1" applyFill="1" applyBorder="1" applyAlignment="1">
      <alignment horizontal="center"/>
    </xf>
    <xf numFmtId="49" fontId="1" fillId="2" borderId="14" xfId="0" applyNumberFormat="1" applyFont="1" applyFill="1" applyBorder="1" applyAlignment="1">
      <alignment horizontal="center" vertical="top" wrapText="1"/>
    </xf>
    <xf numFmtId="49" fontId="1" fillId="2" borderId="25" xfId="0" applyNumberFormat="1" applyFont="1" applyFill="1" applyBorder="1" applyAlignment="1">
      <alignment horizontal="center" vertical="top"/>
    </xf>
    <xf numFmtId="49" fontId="1" fillId="2" borderId="28" xfId="0" applyNumberFormat="1" applyFont="1" applyFill="1" applyBorder="1" applyAlignment="1">
      <alignment horizontal="center" vertical="top"/>
    </xf>
    <xf numFmtId="0" fontId="3" fillId="2" borderId="1" xfId="0" applyNumberFormat="1" applyFont="1" applyFill="1" applyBorder="1" applyAlignment="1">
      <alignment horizontal="center" vertical="top"/>
    </xf>
    <xf numFmtId="0" fontId="1" fillId="2" borderId="31" xfId="0" applyNumberFormat="1" applyFont="1" applyFill="1" applyBorder="1" applyAlignment="1">
      <alignment horizontal="left"/>
    </xf>
    <xf numFmtId="0" fontId="1" fillId="2" borderId="32" xfId="0" applyNumberFormat="1" applyFont="1" applyFill="1" applyBorder="1" applyAlignment="1">
      <alignment horizontal="left"/>
    </xf>
    <xf numFmtId="0" fontId="1" fillId="2" borderId="33" xfId="0" applyNumberFormat="1" applyFont="1" applyFill="1" applyBorder="1" applyAlignment="1">
      <alignment horizontal="left"/>
    </xf>
    <xf numFmtId="0" fontId="1" fillId="2" borderId="34" xfId="0" applyNumberFormat="1" applyFont="1" applyFill="1" applyBorder="1" applyAlignment="1">
      <alignment horizontal="left"/>
    </xf>
    <xf numFmtId="0" fontId="3" fillId="2" borderId="33" xfId="0" applyNumberFormat="1" applyFont="1" applyFill="1" applyBorder="1" applyAlignment="1">
      <alignment horizontal="center" vertical="top"/>
    </xf>
    <xf numFmtId="0" fontId="3" fillId="2" borderId="34" xfId="0" applyNumberFormat="1" applyFont="1" applyFill="1" applyBorder="1" applyAlignment="1">
      <alignment horizontal="center" vertical="top"/>
    </xf>
    <xf numFmtId="0" fontId="1" fillId="2" borderId="39" xfId="0" applyNumberFormat="1" applyFont="1" applyFill="1" applyBorder="1" applyAlignment="1">
      <alignment horizontal="left"/>
    </xf>
    <xf numFmtId="0" fontId="1" fillId="2" borderId="40" xfId="0" applyNumberFormat="1" applyFont="1" applyFill="1" applyBorder="1" applyAlignment="1">
      <alignment horizontal="left"/>
    </xf>
    <xf numFmtId="0" fontId="1" fillId="2" borderId="41" xfId="0" applyNumberFormat="1" applyFont="1" applyFill="1" applyBorder="1" applyAlignment="1">
      <alignment horizontal="left"/>
    </xf>
    <xf numFmtId="0" fontId="0" fillId="0" borderId="1" xfId="0" applyBorder="1"/>
    <xf numFmtId="0" fontId="10" fillId="2" borderId="1" xfId="1" applyFont="1" applyAlignment="1">
      <alignment horizontal="left"/>
    </xf>
    <xf numFmtId="0" fontId="11" fillId="2" borderId="1" xfId="1" applyFont="1" applyAlignment="1">
      <alignment horizontal="left"/>
    </xf>
    <xf numFmtId="0" fontId="11" fillId="2" borderId="1" xfId="1" applyFont="1" applyAlignment="1">
      <alignment horizontal="left" wrapText="1"/>
    </xf>
    <xf numFmtId="0" fontId="11" fillId="2" borderId="1" xfId="1" applyFont="1" applyBorder="1" applyAlignment="1">
      <alignment horizontal="left" wrapText="1"/>
    </xf>
    <xf numFmtId="0" fontId="9" fillId="2" borderId="1" xfId="1" applyBorder="1" applyAlignment="1">
      <alignment horizontal="left" wrapText="1"/>
    </xf>
    <xf numFmtId="0" fontId="11" fillId="2" borderId="1" xfId="1" applyFont="1" applyFill="1" applyAlignment="1">
      <alignment horizontal="left" wrapText="1"/>
    </xf>
    <xf numFmtId="0" fontId="11" fillId="2" borderId="1" xfId="1" applyFont="1" applyFill="1" applyAlignment="1">
      <alignment horizontal="left"/>
    </xf>
    <xf numFmtId="0" fontId="11" fillId="2" borderId="1" xfId="1" applyFont="1" applyAlignment="1">
      <alignment horizontal="left" vertical="center" wrapText="1"/>
    </xf>
    <xf numFmtId="0" fontId="10" fillId="2" borderId="1" xfId="1" applyFont="1" applyAlignment="1">
      <alignment vertical="center"/>
    </xf>
    <xf numFmtId="0" fontId="10" fillId="2" borderId="1" xfId="1" applyFont="1" applyAlignment="1">
      <alignment horizontal="right" vertical="center"/>
    </xf>
    <xf numFmtId="0" fontId="10" fillId="2" borderId="1" xfId="1" applyFont="1" applyFill="1" applyAlignment="1">
      <alignment vertical="center"/>
    </xf>
    <xf numFmtId="0" fontId="11" fillId="2" borderId="1" xfId="1" applyFont="1" applyAlignment="1">
      <alignment vertical="center"/>
    </xf>
    <xf numFmtId="0" fontId="23" fillId="2" borderId="1" xfId="1" applyFont="1" applyAlignment="1">
      <alignment horizontal="center" vertical="center"/>
    </xf>
    <xf numFmtId="0" fontId="18" fillId="2" borderId="1" xfId="1" applyFont="1" applyAlignment="1">
      <alignment vertical="center"/>
    </xf>
    <xf numFmtId="0" fontId="10" fillId="2" borderId="1" xfId="1" applyFont="1" applyFill="1"/>
    <xf numFmtId="0" fontId="18" fillId="2" borderId="1" xfId="1" applyFont="1"/>
    <xf numFmtId="0" fontId="18" fillId="2" borderId="1" xfId="1" applyFont="1" applyAlignment="1">
      <alignment horizontal="center" vertical="top"/>
    </xf>
    <xf numFmtId="0" fontId="10" fillId="2" borderId="1" xfId="1" applyFont="1"/>
    <xf numFmtId="0" fontId="11" fillId="2" borderId="1" xfId="1" applyFont="1"/>
    <xf numFmtId="0" fontId="23" fillId="2" borderId="1" xfId="1" applyFont="1"/>
    <xf numFmtId="0" fontId="26" fillId="2" borderId="1" xfId="1" applyFont="1"/>
    <xf numFmtId="0" fontId="10" fillId="2" borderId="1" xfId="1" applyNumberFormat="1" applyFont="1"/>
    <xf numFmtId="0" fontId="10" fillId="2" borderId="1" xfId="1" applyNumberFormat="1" applyFont="1" applyFill="1"/>
    <xf numFmtId="0" fontId="9" fillId="2" borderId="1" xfId="1"/>
    <xf numFmtId="0" fontId="1" fillId="2" borderId="10" xfId="0" applyNumberFormat="1" applyFont="1" applyFill="1" applyBorder="1" applyAlignment="1">
      <alignment horizontal="center" vertical="center"/>
    </xf>
    <xf numFmtId="0" fontId="1" fillId="2" borderId="11" xfId="0" applyNumberFormat="1" applyFont="1" applyFill="1" applyBorder="1" applyAlignment="1">
      <alignment horizontal="center" vertical="center"/>
    </xf>
    <xf numFmtId="0" fontId="1" fillId="2" borderId="12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left" wrapText="1"/>
    </xf>
    <xf numFmtId="0" fontId="5" fillId="2" borderId="1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9" xfId="0" applyNumberFormat="1" applyFont="1" applyFill="1" applyBorder="1" applyAlignment="1">
      <alignment horizontal="center" vertical="center" wrapText="1"/>
    </xf>
    <xf numFmtId="0" fontId="1" fillId="2" borderId="13" xfId="0" applyNumberFormat="1" applyFont="1" applyFill="1" applyBorder="1" applyAlignment="1">
      <alignment horizontal="center" vertical="center" wrapText="1"/>
    </xf>
    <xf numFmtId="0" fontId="1" fillId="2" borderId="14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15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wrapText="1"/>
    </xf>
    <xf numFmtId="49" fontId="2" fillId="2" borderId="2" xfId="0" applyNumberFormat="1" applyFont="1" applyFill="1" applyBorder="1" applyAlignment="1">
      <alignment horizontal="center" wrapText="1"/>
    </xf>
    <xf numFmtId="0" fontId="3" fillId="2" borderId="3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left" wrapText="1"/>
    </xf>
    <xf numFmtId="0" fontId="2" fillId="2" borderId="1" xfId="0" applyNumberFormat="1" applyFont="1" applyFill="1" applyBorder="1" applyAlignment="1">
      <alignment horizontal="center" wrapText="1"/>
    </xf>
    <xf numFmtId="0" fontId="2" fillId="2" borderId="2" xfId="0" applyNumberFormat="1" applyFont="1" applyFill="1" applyBorder="1" applyAlignment="1">
      <alignment horizontal="center" wrapText="1"/>
    </xf>
    <xf numFmtId="49" fontId="1" fillId="2" borderId="2" xfId="0" applyNumberFormat="1" applyFont="1" applyFill="1" applyBorder="1" applyAlignment="1">
      <alignment horizontal="left"/>
    </xf>
    <xf numFmtId="0" fontId="1" fillId="2" borderId="35" xfId="0" applyNumberFormat="1" applyFont="1" applyFill="1" applyBorder="1" applyAlignment="1">
      <alignment horizontal="center" wrapText="1"/>
    </xf>
    <xf numFmtId="0" fontId="1" fillId="2" borderId="2" xfId="0" applyNumberFormat="1" applyFont="1" applyFill="1" applyBorder="1" applyAlignment="1">
      <alignment horizontal="center"/>
    </xf>
    <xf numFmtId="0" fontId="1" fillId="2" borderId="36" xfId="0" applyNumberFormat="1" applyFont="1" applyFill="1" applyBorder="1" applyAlignment="1">
      <alignment horizontal="center"/>
    </xf>
    <xf numFmtId="0" fontId="1" fillId="2" borderId="33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right"/>
    </xf>
    <xf numFmtId="49" fontId="1" fillId="2" borderId="2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left"/>
    </xf>
    <xf numFmtId="0" fontId="3" fillId="2" borderId="37" xfId="0" applyNumberFormat="1" applyFont="1" applyFill="1" applyBorder="1" applyAlignment="1">
      <alignment horizontal="center" vertical="top"/>
    </xf>
    <xf numFmtId="0" fontId="3" fillId="2" borderId="3" xfId="0" applyNumberFormat="1" applyFont="1" applyFill="1" applyBorder="1" applyAlignment="1">
      <alignment horizontal="center" vertical="top"/>
    </xf>
    <xf numFmtId="0" fontId="3" fillId="2" borderId="38" xfId="0" applyNumberFormat="1" applyFont="1" applyFill="1" applyBorder="1" applyAlignment="1">
      <alignment horizontal="center" vertical="top"/>
    </xf>
    <xf numFmtId="0" fontId="1" fillId="2" borderId="35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right"/>
    </xf>
    <xf numFmtId="0" fontId="8" fillId="2" borderId="2" xfId="0" applyNumberFormat="1" applyFont="1" applyFill="1" applyBorder="1" applyAlignment="1"/>
    <xf numFmtId="49" fontId="5" fillId="2" borderId="11" xfId="0" applyNumberFormat="1" applyFont="1" applyFill="1" applyBorder="1" applyAlignment="1">
      <alignment horizontal="center"/>
    </xf>
    <xf numFmtId="49" fontId="5" fillId="2" borderId="12" xfId="0" applyNumberFormat="1" applyFont="1" applyFill="1" applyBorder="1" applyAlignment="1">
      <alignment horizontal="center"/>
    </xf>
    <xf numFmtId="0" fontId="5" fillId="2" borderId="10" xfId="0" applyNumberFormat="1" applyFont="1" applyFill="1" applyBorder="1" applyAlignment="1">
      <alignment horizontal="left"/>
    </xf>
    <xf numFmtId="0" fontId="5" fillId="2" borderId="11" xfId="0" applyNumberFormat="1" applyFont="1" applyFill="1" applyBorder="1" applyAlignment="1">
      <alignment horizontal="left"/>
    </xf>
    <xf numFmtId="49" fontId="5" fillId="2" borderId="16" xfId="0" applyNumberFormat="1" applyFont="1" applyFill="1" applyBorder="1" applyAlignment="1">
      <alignment horizontal="center"/>
    </xf>
    <xf numFmtId="49" fontId="5" fillId="2" borderId="29" xfId="0" applyNumberFormat="1" applyFont="1" applyFill="1" applyBorder="1" applyAlignment="1">
      <alignment horizontal="center"/>
    </xf>
    <xf numFmtId="49" fontId="5" fillId="2" borderId="30" xfId="0" applyNumberFormat="1" applyFont="1" applyFill="1" applyBorder="1" applyAlignment="1">
      <alignment horizontal="center"/>
    </xf>
    <xf numFmtId="49" fontId="1" fillId="2" borderId="11" xfId="0" applyNumberFormat="1" applyFont="1" applyFill="1" applyBorder="1" applyAlignment="1">
      <alignment horizontal="center"/>
    </xf>
    <xf numFmtId="49" fontId="1" fillId="2" borderId="12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left" wrapText="1" indent="1"/>
    </xf>
    <xf numFmtId="0" fontId="1" fillId="2" borderId="11" xfId="0" applyNumberFormat="1" applyFont="1" applyFill="1" applyBorder="1" applyAlignment="1">
      <alignment horizontal="left" indent="1"/>
    </xf>
    <xf numFmtId="49" fontId="1" fillId="2" borderId="19" xfId="0" applyNumberFormat="1" applyFont="1" applyFill="1" applyBorder="1" applyAlignment="1">
      <alignment horizontal="center"/>
    </xf>
    <xf numFmtId="49" fontId="1" fillId="2" borderId="11" xfId="0" applyNumberFormat="1" applyFont="1" applyFill="1" applyBorder="1" applyAlignment="1">
      <alignment horizontal="center" vertical="top"/>
    </xf>
    <xf numFmtId="49" fontId="1" fillId="2" borderId="12" xfId="0" applyNumberFormat="1" applyFont="1" applyFill="1" applyBorder="1" applyAlignment="1">
      <alignment horizontal="center" vertical="top"/>
    </xf>
    <xf numFmtId="49" fontId="1" fillId="2" borderId="25" xfId="0" applyNumberFormat="1" applyFont="1" applyFill="1" applyBorder="1" applyAlignment="1">
      <alignment horizontal="center" vertical="top"/>
    </xf>
    <xf numFmtId="49" fontId="1" fillId="2" borderId="26" xfId="0" applyNumberFormat="1" applyFont="1" applyFill="1" applyBorder="1" applyAlignment="1">
      <alignment horizontal="center" vertical="top"/>
    </xf>
    <xf numFmtId="49" fontId="1" fillId="2" borderId="27" xfId="0" applyNumberFormat="1" applyFont="1" applyFill="1" applyBorder="1" applyAlignment="1">
      <alignment horizontal="center" vertical="top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22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23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24" xfId="0" applyNumberFormat="1" applyFont="1" applyFill="1" applyBorder="1" applyAlignment="1">
      <alignment horizontal="center" vertical="center" wrapText="1"/>
    </xf>
    <xf numFmtId="0" fontId="1" fillId="2" borderId="22" xfId="0" applyNumberFormat="1" applyFont="1" applyFill="1" applyBorder="1" applyAlignment="1">
      <alignment horizontal="center" vertical="center"/>
    </xf>
    <xf numFmtId="0" fontId="1" fillId="2" borderId="23" xfId="0" applyNumberFormat="1" applyFont="1" applyFill="1" applyBorder="1" applyAlignment="1">
      <alignment horizontal="center" vertical="center"/>
    </xf>
    <xf numFmtId="0" fontId="1" fillId="2" borderId="24" xfId="0" applyNumberFormat="1" applyFont="1" applyFill="1" applyBorder="1" applyAlignment="1">
      <alignment horizontal="center" vertical="center"/>
    </xf>
    <xf numFmtId="0" fontId="11" fillId="2" borderId="1" xfId="1" applyFont="1" applyBorder="1" applyAlignment="1">
      <alignment horizontal="left" vertical="center" wrapText="1"/>
    </xf>
    <xf numFmtId="0" fontId="9" fillId="2" borderId="1" xfId="1" applyBorder="1" applyAlignment="1">
      <alignment horizontal="left" vertical="center" wrapText="1"/>
    </xf>
    <xf numFmtId="0" fontId="11" fillId="2" borderId="42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/>
    </xf>
    <xf numFmtId="0" fontId="11" fillId="2" borderId="11" xfId="1" applyFont="1" applyFill="1" applyBorder="1" applyAlignment="1">
      <alignment horizontal="center" vertical="center" wrapText="1"/>
    </xf>
    <xf numFmtId="0" fontId="11" fillId="2" borderId="12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left" vertical="center" wrapText="1"/>
    </xf>
    <xf numFmtId="0" fontId="11" fillId="2" borderId="11" xfId="1" applyFont="1" applyFill="1" applyBorder="1" applyAlignment="1">
      <alignment horizontal="left" vertical="center" wrapText="1"/>
    </xf>
    <xf numFmtId="0" fontId="11" fillId="2" borderId="12" xfId="1" applyFont="1" applyFill="1" applyBorder="1" applyAlignment="1">
      <alignment horizontal="left" vertical="center" wrapText="1"/>
    </xf>
    <xf numFmtId="0" fontId="17" fillId="2" borderId="21" xfId="1" applyFont="1" applyBorder="1" applyAlignment="1">
      <alignment horizontal="left" vertical="center" wrapText="1"/>
    </xf>
    <xf numFmtId="0" fontId="19" fillId="2" borderId="21" xfId="1" applyFont="1" applyBorder="1" applyAlignment="1">
      <alignment horizontal="left" vertical="center" wrapText="1"/>
    </xf>
    <xf numFmtId="0" fontId="15" fillId="2" borderId="1" xfId="1" applyFont="1" applyAlignment="1">
      <alignment horizontal="center"/>
    </xf>
    <xf numFmtId="0" fontId="11" fillId="2" borderId="42" xfId="1" applyFont="1" applyBorder="1" applyAlignment="1">
      <alignment horizontal="center" vertical="center" wrapText="1"/>
    </xf>
    <xf numFmtId="0" fontId="11" fillId="2" borderId="11" xfId="1" applyFont="1" applyBorder="1" applyAlignment="1">
      <alignment horizontal="center" vertical="center" wrapText="1"/>
    </xf>
    <xf numFmtId="0" fontId="11" fillId="2" borderId="12" xfId="1" applyFont="1" applyBorder="1" applyAlignment="1">
      <alignment horizontal="center" vertical="center" wrapText="1"/>
    </xf>
    <xf numFmtId="0" fontId="11" fillId="2" borderId="10" xfId="1" applyFont="1" applyBorder="1" applyAlignment="1">
      <alignment horizontal="center" vertical="center" wrapText="1"/>
    </xf>
    <xf numFmtId="0" fontId="9" fillId="2" borderId="11" xfId="1" applyBorder="1" applyAlignment="1">
      <alignment horizontal="center" vertical="center" wrapText="1"/>
    </xf>
    <xf numFmtId="0" fontId="9" fillId="2" borderId="12" xfId="1" applyBorder="1" applyAlignment="1">
      <alignment horizontal="center" vertical="center" wrapText="1"/>
    </xf>
    <xf numFmtId="0" fontId="9" fillId="2" borderId="10" xfId="1" applyBorder="1" applyAlignment="1">
      <alignment horizontal="center" vertical="center" wrapText="1"/>
    </xf>
    <xf numFmtId="0" fontId="11" fillId="2" borderId="10" xfId="1" applyFont="1" applyBorder="1" applyAlignment="1">
      <alignment horizontal="left" vertical="top" wrapText="1"/>
    </xf>
    <xf numFmtId="0" fontId="9" fillId="2" borderId="11" xfId="1" applyBorder="1" applyAlignment="1">
      <alignment horizontal="left" vertical="top" wrapText="1"/>
    </xf>
    <xf numFmtId="0" fontId="11" fillId="2" borderId="9" xfId="1" applyFont="1" applyBorder="1" applyAlignment="1">
      <alignment horizontal="center" vertical="center" wrapText="1"/>
    </xf>
    <xf numFmtId="0" fontId="11" fillId="2" borderId="21" xfId="1" applyFont="1" applyBorder="1" applyAlignment="1">
      <alignment horizontal="center" vertical="center" wrapText="1"/>
    </xf>
    <xf numFmtId="0" fontId="9" fillId="2" borderId="21" xfId="1" applyBorder="1" applyAlignment="1">
      <alignment horizontal="center" vertical="center" wrapText="1"/>
    </xf>
    <xf numFmtId="0" fontId="11" fillId="2" borderId="14" xfId="1" applyFont="1" applyBorder="1" applyAlignment="1">
      <alignment horizontal="center" vertical="center" wrapText="1"/>
    </xf>
    <xf numFmtId="0" fontId="11" fillId="2" borderId="2" xfId="1" applyFont="1" applyBorder="1" applyAlignment="1">
      <alignment horizontal="center" vertical="center" wrapText="1"/>
    </xf>
    <xf numFmtId="0" fontId="9" fillId="2" borderId="2" xfId="1" applyBorder="1" applyAlignment="1">
      <alignment horizontal="center" vertical="center" wrapText="1"/>
    </xf>
    <xf numFmtId="0" fontId="9" fillId="2" borderId="42" xfId="1" applyBorder="1" applyAlignment="1">
      <alignment horizontal="center" vertical="center" wrapText="1"/>
    </xf>
    <xf numFmtId="0" fontId="9" fillId="2" borderId="22" xfId="1" applyBorder="1" applyAlignment="1">
      <alignment horizontal="center" vertical="center" wrapText="1"/>
    </xf>
    <xf numFmtId="0" fontId="9" fillId="2" borderId="14" xfId="1" applyBorder="1" applyAlignment="1">
      <alignment horizontal="center" vertical="center" wrapText="1"/>
    </xf>
    <xf numFmtId="0" fontId="9" fillId="2" borderId="24" xfId="1" applyBorder="1" applyAlignment="1">
      <alignment horizontal="center" vertical="center" wrapText="1"/>
    </xf>
    <xf numFmtId="0" fontId="11" fillId="2" borderId="10" xfId="1" applyFont="1" applyBorder="1" applyAlignment="1">
      <alignment horizontal="center" wrapText="1"/>
    </xf>
    <xf numFmtId="0" fontId="9" fillId="2" borderId="11" xfId="1" applyBorder="1" applyAlignment="1">
      <alignment horizontal="center" wrapText="1"/>
    </xf>
    <xf numFmtId="0" fontId="9" fillId="2" borderId="11" xfId="1" applyBorder="1" applyAlignment="1"/>
    <xf numFmtId="0" fontId="9" fillId="2" borderId="12" xfId="1" applyBorder="1" applyAlignment="1"/>
    <xf numFmtId="0" fontId="11" fillId="2" borderId="10" xfId="1" applyFont="1" applyBorder="1" applyAlignment="1">
      <alignment horizontal="left" vertical="center" wrapText="1"/>
    </xf>
    <xf numFmtId="0" fontId="11" fillId="2" borderId="11" xfId="1" applyFont="1" applyBorder="1" applyAlignment="1">
      <alignment horizontal="left" vertical="center" wrapText="1"/>
    </xf>
    <xf numFmtId="0" fontId="11" fillId="2" borderId="12" xfId="1" applyFont="1" applyBorder="1" applyAlignment="1">
      <alignment horizontal="left" vertical="center" wrapText="1"/>
    </xf>
    <xf numFmtId="0" fontId="11" fillId="2" borderId="9" xfId="1" applyFont="1" applyBorder="1" applyAlignment="1">
      <alignment horizontal="center" vertical="center"/>
    </xf>
    <xf numFmtId="0" fontId="9" fillId="2" borderId="21" xfId="1" applyBorder="1" applyAlignment="1">
      <alignment horizontal="center" vertical="center"/>
    </xf>
    <xf numFmtId="0" fontId="9" fillId="2" borderId="22" xfId="1" applyBorder="1" applyAlignment="1">
      <alignment horizontal="center" vertical="center"/>
    </xf>
    <xf numFmtId="0" fontId="9" fillId="2" borderId="14" xfId="1" applyBorder="1" applyAlignment="1">
      <alignment horizontal="center" vertical="center"/>
    </xf>
    <xf numFmtId="0" fontId="9" fillId="2" borderId="2" xfId="1" applyBorder="1" applyAlignment="1">
      <alignment horizontal="center" vertical="center"/>
    </xf>
    <xf numFmtId="0" fontId="9" fillId="2" borderId="24" xfId="1" applyBorder="1" applyAlignment="1">
      <alignment horizontal="center" vertical="center"/>
    </xf>
    <xf numFmtId="0" fontId="15" fillId="2" borderId="1" xfId="1" applyFont="1" applyAlignment="1">
      <alignment horizontal="center" wrapText="1"/>
    </xf>
    <xf numFmtId="2" fontId="11" fillId="2" borderId="10" xfId="1" applyNumberFormat="1" applyFont="1" applyFill="1" applyBorder="1" applyAlignment="1">
      <alignment horizontal="center" vertical="center" wrapText="1"/>
    </xf>
    <xf numFmtId="2" fontId="11" fillId="2" borderId="11" xfId="1" applyNumberFormat="1" applyFont="1" applyFill="1" applyBorder="1" applyAlignment="1">
      <alignment horizontal="center" vertical="center" wrapText="1"/>
    </xf>
    <xf numFmtId="2" fontId="11" fillId="2" borderId="12" xfId="1" applyNumberFormat="1" applyFont="1" applyFill="1" applyBorder="1" applyAlignment="1">
      <alignment horizontal="center" vertical="center" wrapText="1"/>
    </xf>
    <xf numFmtId="0" fontId="11" fillId="2" borderId="1" xfId="1" applyFont="1" applyFill="1" applyAlignment="1">
      <alignment horizontal="center"/>
    </xf>
    <xf numFmtId="0" fontId="11" fillId="2" borderId="1" xfId="1" applyFont="1" applyFill="1" applyAlignment="1">
      <alignment horizontal="center" wrapText="1"/>
    </xf>
    <xf numFmtId="0" fontId="11" fillId="2" borderId="10" xfId="1" applyFont="1" applyFill="1" applyBorder="1" applyAlignment="1">
      <alignment horizontal="left" vertical="distributed" wrapText="1"/>
    </xf>
    <xf numFmtId="0" fontId="11" fillId="2" borderId="11" xfId="1" applyFont="1" applyFill="1" applyBorder="1" applyAlignment="1">
      <alignment horizontal="left" vertical="distributed" wrapText="1"/>
    </xf>
    <xf numFmtId="0" fontId="11" fillId="2" borderId="12" xfId="1" applyFont="1" applyFill="1" applyBorder="1" applyAlignment="1">
      <alignment horizontal="left" vertical="distributed" wrapText="1"/>
    </xf>
    <xf numFmtId="0" fontId="20" fillId="2" borderId="1" xfId="1" applyFont="1" applyAlignment="1">
      <alignment horizontal="center" wrapText="1"/>
    </xf>
    <xf numFmtId="0" fontId="11" fillId="3" borderId="10" xfId="1" applyFont="1" applyFill="1" applyBorder="1" applyAlignment="1">
      <alignment horizontal="center" vertical="center" wrapText="1"/>
    </xf>
    <xf numFmtId="0" fontId="9" fillId="3" borderId="11" xfId="1" applyFill="1" applyBorder="1" applyAlignment="1">
      <alignment horizontal="center" vertical="center" wrapText="1"/>
    </xf>
    <xf numFmtId="0" fontId="9" fillId="3" borderId="12" xfId="1" applyFill="1" applyBorder="1" applyAlignment="1">
      <alignment horizontal="center" vertical="center" wrapText="1"/>
    </xf>
    <xf numFmtId="0" fontId="18" fillId="2" borderId="11" xfId="1" applyFont="1" applyBorder="1" applyAlignment="1">
      <alignment horizontal="center" vertical="center" wrapText="1"/>
    </xf>
    <xf numFmtId="0" fontId="18" fillId="2" borderId="12" xfId="1" applyFont="1" applyBorder="1" applyAlignment="1">
      <alignment horizontal="center" vertical="center" wrapText="1"/>
    </xf>
    <xf numFmtId="0" fontId="17" fillId="2" borderId="1" xfId="1" applyFont="1" applyBorder="1" applyAlignment="1">
      <alignment horizontal="left" vertical="center" wrapText="1"/>
    </xf>
    <xf numFmtId="0" fontId="19" fillId="2" borderId="1" xfId="1" applyFont="1" applyBorder="1" applyAlignment="1">
      <alignment horizontal="left" vertical="center" wrapText="1"/>
    </xf>
    <xf numFmtId="0" fontId="9" fillId="2" borderId="11" xfId="1" applyBorder="1" applyAlignment="1">
      <alignment wrapText="1"/>
    </xf>
    <xf numFmtId="0" fontId="9" fillId="2" borderId="12" xfId="1" applyBorder="1" applyAlignment="1">
      <alignment wrapText="1"/>
    </xf>
    <xf numFmtId="9" fontId="16" fillId="2" borderId="10" xfId="1" applyNumberFormat="1" applyFont="1" applyBorder="1" applyAlignment="1">
      <alignment horizontal="center" vertical="center" wrapText="1"/>
    </xf>
    <xf numFmtId="0" fontId="16" fillId="2" borderId="11" xfId="1" applyFont="1" applyBorder="1" applyAlignment="1">
      <alignment horizontal="center" vertical="center" wrapText="1"/>
    </xf>
    <xf numFmtId="0" fontId="16" fillId="2" borderId="12" xfId="1" applyFont="1" applyBorder="1" applyAlignment="1">
      <alignment horizontal="center" vertical="center" wrapText="1"/>
    </xf>
    <xf numFmtId="9" fontId="11" fillId="2" borderId="10" xfId="1" applyNumberFormat="1" applyFont="1" applyBorder="1" applyAlignment="1">
      <alignment horizontal="center" vertical="center" wrapText="1"/>
    </xf>
    <xf numFmtId="2" fontId="11" fillId="3" borderId="10" xfId="1" applyNumberFormat="1" applyFont="1" applyFill="1" applyBorder="1" applyAlignment="1">
      <alignment horizontal="center" vertical="center" wrapText="1"/>
    </xf>
    <xf numFmtId="2" fontId="11" fillId="3" borderId="11" xfId="1" applyNumberFormat="1" applyFont="1" applyFill="1" applyBorder="1" applyAlignment="1">
      <alignment horizontal="center" vertical="center" wrapText="1"/>
    </xf>
    <xf numFmtId="2" fontId="11" fillId="3" borderId="12" xfId="1" applyNumberFormat="1" applyFont="1" applyFill="1" applyBorder="1" applyAlignment="1">
      <alignment horizontal="center" vertical="center" wrapText="1"/>
    </xf>
    <xf numFmtId="2" fontId="11" fillId="2" borderId="10" xfId="1" applyNumberFormat="1" applyFont="1" applyBorder="1" applyAlignment="1">
      <alignment horizontal="center" vertical="center" wrapText="1"/>
    </xf>
    <xf numFmtId="2" fontId="11" fillId="2" borderId="11" xfId="1" applyNumberFormat="1" applyFont="1" applyBorder="1" applyAlignment="1">
      <alignment horizontal="center" vertical="center" wrapText="1"/>
    </xf>
    <xf numFmtId="2" fontId="11" fillId="2" borderId="12" xfId="1" applyNumberFormat="1" applyFont="1" applyBorder="1" applyAlignment="1">
      <alignment horizontal="center" vertical="center" wrapText="1"/>
    </xf>
    <xf numFmtId="0" fontId="11" fillId="2" borderId="1" xfId="1" applyFont="1" applyAlignment="1">
      <alignment horizontal="center" wrapText="1"/>
    </xf>
    <xf numFmtId="0" fontId="11" fillId="2" borderId="1" xfId="1" applyFont="1" applyBorder="1" applyAlignment="1">
      <alignment horizontal="left" wrapText="1"/>
    </xf>
    <xf numFmtId="0" fontId="17" fillId="2" borderId="21" xfId="1" applyFont="1" applyBorder="1" applyAlignment="1">
      <alignment horizontal="left" wrapText="1"/>
    </xf>
    <xf numFmtId="0" fontId="9" fillId="2" borderId="11" xfId="1" applyBorder="1" applyAlignment="1">
      <alignment horizontal="left" wrapText="1"/>
    </xf>
    <xf numFmtId="0" fontId="9" fillId="2" borderId="12" xfId="1" applyBorder="1" applyAlignment="1">
      <alignment horizontal="left" wrapText="1"/>
    </xf>
    <xf numFmtId="0" fontId="11" fillId="3" borderId="11" xfId="1" applyFont="1" applyFill="1" applyBorder="1" applyAlignment="1">
      <alignment horizontal="center" vertical="center" wrapText="1"/>
    </xf>
    <xf numFmtId="0" fontId="11" fillId="3" borderId="12" xfId="1" applyFont="1" applyFill="1" applyBorder="1" applyAlignment="1">
      <alignment horizontal="center" vertical="center" wrapText="1"/>
    </xf>
    <xf numFmtId="9" fontId="16" fillId="2" borderId="11" xfId="1" applyNumberFormat="1" applyFont="1" applyBorder="1" applyAlignment="1">
      <alignment horizontal="center" vertical="center" wrapText="1"/>
    </xf>
    <xf numFmtId="9" fontId="16" fillId="2" borderId="12" xfId="1" applyNumberFormat="1" applyFont="1" applyBorder="1" applyAlignment="1">
      <alignment horizontal="center" vertical="center" wrapText="1"/>
    </xf>
    <xf numFmtId="0" fontId="16" fillId="2" borderId="10" xfId="1" applyFont="1" applyBorder="1" applyAlignment="1">
      <alignment horizontal="center" vertical="center" wrapText="1"/>
    </xf>
    <xf numFmtId="0" fontId="11" fillId="2" borderId="11" xfId="1" applyFont="1" applyBorder="1" applyAlignment="1">
      <alignment horizontal="left" vertical="top" wrapText="1"/>
    </xf>
    <xf numFmtId="0" fontId="11" fillId="2" borderId="12" xfId="1" applyFont="1" applyBorder="1" applyAlignment="1">
      <alignment horizontal="left" vertical="top" wrapText="1"/>
    </xf>
    <xf numFmtId="0" fontId="10" fillId="2" borderId="1" xfId="1" applyFont="1" applyAlignment="1">
      <alignment horizontal="right"/>
    </xf>
    <xf numFmtId="0" fontId="12" fillId="2" borderId="1" xfId="1" applyFont="1" applyAlignment="1">
      <alignment horizontal="right"/>
    </xf>
    <xf numFmtId="0" fontId="13" fillId="2" borderId="1" xfId="1" applyFont="1" applyAlignment="1">
      <alignment horizontal="right"/>
    </xf>
    <xf numFmtId="0" fontId="14" fillId="2" borderId="1" xfId="1" applyFont="1" applyAlignment="1">
      <alignment horizontal="center"/>
    </xf>
    <xf numFmtId="0" fontId="11" fillId="2" borderId="1" xfId="1" applyFont="1" applyAlignment="1">
      <alignment horizontal="center"/>
    </xf>
    <xf numFmtId="0" fontId="18" fillId="2" borderId="10" xfId="1" applyNumberFormat="1" applyFont="1" applyFill="1" applyBorder="1" applyAlignment="1">
      <alignment horizontal="center" vertical="center"/>
    </xf>
    <xf numFmtId="0" fontId="18" fillId="2" borderId="11" xfId="1" applyNumberFormat="1" applyFont="1" applyFill="1" applyBorder="1" applyAlignment="1">
      <alignment horizontal="center" vertical="center"/>
    </xf>
    <xf numFmtId="0" fontId="18" fillId="2" borderId="12" xfId="1" applyNumberFormat="1" applyFont="1" applyFill="1" applyBorder="1" applyAlignment="1">
      <alignment horizontal="center" vertical="center"/>
    </xf>
    <xf numFmtId="0" fontId="10" fillId="2" borderId="21" xfId="1" applyFont="1" applyBorder="1" applyAlignment="1">
      <alignment vertical="center" wrapText="1"/>
    </xf>
    <xf numFmtId="0" fontId="9" fillId="2" borderId="21" xfId="1" applyBorder="1" applyAlignment="1">
      <alignment vertical="center" wrapText="1"/>
    </xf>
    <xf numFmtId="49" fontId="18" fillId="2" borderId="10" xfId="1" applyNumberFormat="1" applyFont="1" applyBorder="1" applyAlignment="1">
      <alignment horizontal="left" vertical="center" wrapText="1"/>
    </xf>
    <xf numFmtId="0" fontId="9" fillId="2" borderId="11" xfId="1" applyBorder="1" applyAlignment="1">
      <alignment horizontal="left" vertical="center" wrapText="1"/>
    </xf>
    <xf numFmtId="0" fontId="9" fillId="2" borderId="12" xfId="1" applyBorder="1" applyAlignment="1">
      <alignment horizontal="left" vertical="center" wrapText="1"/>
    </xf>
    <xf numFmtId="0" fontId="18" fillId="2" borderId="10" xfId="1" applyNumberFormat="1" applyFont="1" applyBorder="1" applyAlignment="1">
      <alignment horizontal="center" vertical="center"/>
    </xf>
    <xf numFmtId="0" fontId="18" fillId="2" borderId="11" xfId="1" applyNumberFormat="1" applyFont="1" applyBorder="1" applyAlignment="1">
      <alignment horizontal="center" vertical="center"/>
    </xf>
    <xf numFmtId="0" fontId="18" fillId="2" borderId="12" xfId="1" applyNumberFormat="1" applyFont="1" applyBorder="1" applyAlignment="1">
      <alignment horizontal="center" vertical="center"/>
    </xf>
    <xf numFmtId="2" fontId="18" fillId="2" borderId="10" xfId="1" applyNumberFormat="1" applyFont="1" applyFill="1" applyBorder="1" applyAlignment="1">
      <alignment horizontal="center" vertical="center"/>
    </xf>
    <xf numFmtId="2" fontId="18" fillId="3" borderId="10" xfId="1" applyNumberFormat="1" applyFont="1" applyFill="1" applyBorder="1" applyAlignment="1">
      <alignment horizontal="center" vertical="center"/>
    </xf>
    <xf numFmtId="0" fontId="18" fillId="3" borderId="11" xfId="1" applyNumberFormat="1" applyFont="1" applyFill="1" applyBorder="1" applyAlignment="1">
      <alignment horizontal="center" vertical="center"/>
    </xf>
    <xf numFmtId="0" fontId="18" fillId="3" borderId="12" xfId="1" applyNumberFormat="1" applyFont="1" applyFill="1" applyBorder="1" applyAlignment="1">
      <alignment horizontal="center" vertical="center"/>
    </xf>
    <xf numFmtId="2" fontId="18" fillId="3" borderId="11" xfId="1" applyNumberFormat="1" applyFont="1" applyFill="1" applyBorder="1" applyAlignment="1">
      <alignment horizontal="center" vertical="center"/>
    </xf>
    <xf numFmtId="2" fontId="18" fillId="3" borderId="12" xfId="1" applyNumberFormat="1" applyFont="1" applyFill="1" applyBorder="1" applyAlignment="1">
      <alignment horizontal="center" vertical="center"/>
    </xf>
    <xf numFmtId="2" fontId="18" fillId="2" borderId="11" xfId="1" applyNumberFormat="1" applyFont="1" applyFill="1" applyBorder="1" applyAlignment="1">
      <alignment horizontal="center" vertical="center"/>
    </xf>
    <xf numFmtId="2" fontId="18" fillId="2" borderId="12" xfId="1" applyNumberFormat="1" applyFont="1" applyFill="1" applyBorder="1" applyAlignment="1">
      <alignment horizontal="center" vertical="center"/>
    </xf>
    <xf numFmtId="49" fontId="18" fillId="2" borderId="10" xfId="1" applyNumberFormat="1" applyFont="1" applyBorder="1" applyAlignment="1">
      <alignment horizontal="center" vertical="center"/>
    </xf>
    <xf numFmtId="49" fontId="18" fillId="2" borderId="11" xfId="1" applyNumberFormat="1" applyFont="1" applyBorder="1" applyAlignment="1">
      <alignment horizontal="center" vertical="center"/>
    </xf>
    <xf numFmtId="49" fontId="18" fillId="2" borderId="12" xfId="1" applyNumberFormat="1" applyFont="1" applyBorder="1" applyAlignment="1">
      <alignment horizontal="center" vertical="center"/>
    </xf>
    <xf numFmtId="0" fontId="18" fillId="2" borderId="10" xfId="1" applyFont="1" applyBorder="1" applyAlignment="1">
      <alignment horizontal="left" vertical="center" wrapText="1"/>
    </xf>
    <xf numFmtId="0" fontId="9" fillId="2" borderId="11" xfId="1" applyFont="1" applyBorder="1" applyAlignment="1">
      <alignment horizontal="left" vertical="center" wrapText="1"/>
    </xf>
    <xf numFmtId="0" fontId="9" fillId="2" borderId="12" xfId="1" applyFont="1" applyBorder="1" applyAlignment="1">
      <alignment horizontal="left" vertical="center" wrapText="1"/>
    </xf>
    <xf numFmtId="1" fontId="18" fillId="2" borderId="10" xfId="1" applyNumberFormat="1" applyFont="1" applyFill="1" applyBorder="1" applyAlignment="1">
      <alignment horizontal="center" vertical="center"/>
    </xf>
    <xf numFmtId="1" fontId="18" fillId="2" borderId="11" xfId="1" applyNumberFormat="1" applyFont="1" applyFill="1" applyBorder="1" applyAlignment="1">
      <alignment horizontal="center" vertical="center"/>
    </xf>
    <xf numFmtId="1" fontId="18" fillId="2" borderId="12" xfId="1" applyNumberFormat="1" applyFont="1" applyFill="1" applyBorder="1" applyAlignment="1">
      <alignment horizontal="center" vertical="center"/>
    </xf>
    <xf numFmtId="0" fontId="23" fillId="2" borderId="10" xfId="1" applyFont="1" applyBorder="1" applyAlignment="1">
      <alignment horizontal="center" vertical="center"/>
    </xf>
    <xf numFmtId="0" fontId="23" fillId="2" borderId="11" xfId="1" applyFont="1" applyBorder="1" applyAlignment="1">
      <alignment horizontal="center" vertical="center"/>
    </xf>
    <xf numFmtId="0" fontId="23" fillId="2" borderId="12" xfId="1" applyFont="1" applyBorder="1" applyAlignment="1">
      <alignment horizontal="center" vertical="center"/>
    </xf>
    <xf numFmtId="0" fontId="11" fillId="2" borderId="9" xfId="1" applyFont="1" applyFill="1" applyBorder="1" applyAlignment="1">
      <alignment horizontal="center" vertical="center" wrapText="1"/>
    </xf>
    <xf numFmtId="0" fontId="9" fillId="2" borderId="21" xfId="1" applyFill="1" applyBorder="1" applyAlignment="1">
      <alignment horizontal="center" vertical="center" wrapText="1"/>
    </xf>
    <xf numFmtId="0" fontId="9" fillId="2" borderId="22" xfId="1" applyFill="1" applyBorder="1" applyAlignment="1">
      <alignment horizontal="center" vertical="center" wrapText="1"/>
    </xf>
    <xf numFmtId="0" fontId="9" fillId="2" borderId="14" xfId="1" applyFill="1" applyBorder="1" applyAlignment="1">
      <alignment horizontal="center" vertical="center" wrapText="1"/>
    </xf>
    <xf numFmtId="0" fontId="9" fillId="2" borderId="2" xfId="1" applyFill="1" applyBorder="1" applyAlignment="1">
      <alignment horizontal="center" vertical="center" wrapText="1"/>
    </xf>
    <xf numFmtId="0" fontId="9" fillId="2" borderId="24" xfId="1" applyFill="1" applyBorder="1" applyAlignment="1">
      <alignment horizontal="center" vertical="center" wrapText="1"/>
    </xf>
    <xf numFmtId="0" fontId="9" fillId="2" borderId="11" xfId="1" applyFill="1" applyBorder="1" applyAlignment="1">
      <alignment horizontal="center" vertical="center" wrapText="1"/>
    </xf>
    <xf numFmtId="0" fontId="9" fillId="2" borderId="12" xfId="1" applyFill="1" applyBorder="1" applyAlignment="1">
      <alignment horizontal="center" vertical="center" wrapText="1"/>
    </xf>
    <xf numFmtId="0" fontId="12" fillId="2" borderId="1" xfId="1" applyFont="1" applyAlignment="1">
      <alignment horizontal="center" vertical="center"/>
    </xf>
    <xf numFmtId="0" fontId="21" fillId="2" borderId="1" xfId="1" applyFont="1" applyAlignment="1">
      <alignment horizontal="center" vertical="center"/>
    </xf>
    <xf numFmtId="0" fontId="22" fillId="2" borderId="1" xfId="1" applyFont="1" applyAlignment="1">
      <alignment horizontal="center" vertical="center" wrapText="1"/>
    </xf>
    <xf numFmtId="0" fontId="14" fillId="2" borderId="1" xfId="1" applyFont="1" applyFill="1" applyAlignment="1">
      <alignment vertical="center"/>
    </xf>
    <xf numFmtId="0" fontId="19" fillId="2" borderId="1" xfId="1" applyFont="1" applyAlignment="1">
      <alignment vertical="center"/>
    </xf>
    <xf numFmtId="0" fontId="11" fillId="2" borderId="22" xfId="1" applyFont="1" applyBorder="1" applyAlignment="1">
      <alignment horizontal="center" vertical="center" wrapText="1"/>
    </xf>
    <xf numFmtId="0" fontId="11" fillId="2" borderId="13" xfId="1" applyFont="1" applyBorder="1" applyAlignment="1">
      <alignment horizontal="center" vertical="center" wrapText="1"/>
    </xf>
    <xf numFmtId="0" fontId="11" fillId="2" borderId="1" xfId="1" applyFont="1" applyBorder="1" applyAlignment="1">
      <alignment horizontal="center" vertical="center" wrapText="1"/>
    </xf>
    <xf numFmtId="0" fontId="11" fillId="2" borderId="23" xfId="1" applyFont="1" applyBorder="1" applyAlignment="1">
      <alignment horizontal="center" vertical="center" wrapText="1"/>
    </xf>
    <xf numFmtId="0" fontId="11" fillId="2" borderId="24" xfId="1" applyFont="1" applyBorder="1" applyAlignment="1">
      <alignment horizontal="center" vertical="center" wrapText="1"/>
    </xf>
    <xf numFmtId="0" fontId="10" fillId="2" borderId="21" xfId="1" applyFont="1" applyBorder="1" applyAlignment="1">
      <alignment wrapText="1"/>
    </xf>
    <xf numFmtId="0" fontId="9" fillId="2" borderId="21" xfId="1" applyBorder="1" applyAlignment="1">
      <alignment wrapText="1"/>
    </xf>
    <xf numFmtId="49" fontId="18" fillId="2" borderId="10" xfId="1" applyNumberFormat="1" applyFont="1" applyFill="1" applyBorder="1" applyAlignment="1">
      <alignment horizontal="left" vertical="center" wrapText="1"/>
    </xf>
    <xf numFmtId="0" fontId="9" fillId="2" borderId="11" xfId="1" applyBorder="1" applyAlignment="1">
      <alignment vertical="center" wrapText="1"/>
    </xf>
    <xf numFmtId="0" fontId="9" fillId="2" borderId="12" xfId="1" applyBorder="1" applyAlignment="1">
      <alignment vertical="center" wrapText="1"/>
    </xf>
    <xf numFmtId="0" fontId="18" fillId="2" borderId="10" xfId="1" applyFont="1" applyBorder="1" applyAlignment="1">
      <alignment horizontal="center" vertical="top"/>
    </xf>
    <xf numFmtId="0" fontId="18" fillId="2" borderId="11" xfId="1" applyFont="1" applyBorder="1" applyAlignment="1">
      <alignment horizontal="center" vertical="top"/>
    </xf>
    <xf numFmtId="0" fontId="18" fillId="2" borderId="12" xfId="1" applyFont="1" applyBorder="1" applyAlignment="1">
      <alignment horizontal="center" vertical="top"/>
    </xf>
    <xf numFmtId="0" fontId="18" fillId="2" borderId="9" xfId="1" applyFont="1" applyFill="1" applyBorder="1" applyAlignment="1">
      <alignment horizontal="center" vertical="center" wrapText="1"/>
    </xf>
    <xf numFmtId="0" fontId="23" fillId="2" borderId="21" xfId="1" applyFont="1" applyFill="1" applyBorder="1" applyAlignment="1">
      <alignment horizontal="center" vertical="center" wrapText="1"/>
    </xf>
    <xf numFmtId="0" fontId="23" fillId="2" borderId="22" xfId="1" applyFont="1" applyFill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center" vertical="center" wrapText="1"/>
    </xf>
    <xf numFmtId="0" fontId="18" fillId="2" borderId="11" xfId="1" applyFont="1" applyFill="1" applyBorder="1" applyAlignment="1">
      <alignment horizontal="center" vertical="center" wrapText="1"/>
    </xf>
    <xf numFmtId="0" fontId="18" fillId="2" borderId="12" xfId="1" applyFont="1" applyFill="1" applyBorder="1" applyAlignment="1">
      <alignment horizontal="center" vertical="center" wrapText="1"/>
    </xf>
    <xf numFmtId="0" fontId="9" fillId="2" borderId="11" xfId="1" applyBorder="1" applyAlignment="1">
      <alignment horizontal="center" vertical="top"/>
    </xf>
    <xf numFmtId="0" fontId="9" fillId="2" borderId="12" xfId="1" applyBorder="1" applyAlignment="1">
      <alignment horizontal="center" vertical="top"/>
    </xf>
    <xf numFmtId="0" fontId="10" fillId="2" borderId="1" xfId="1" applyFont="1" applyFill="1" applyAlignment="1"/>
    <xf numFmtId="0" fontId="9" fillId="2" borderId="1" xfId="1" applyAlignment="1"/>
    <xf numFmtId="0" fontId="18" fillId="2" borderId="9" xfId="1" applyFont="1" applyBorder="1" applyAlignment="1">
      <alignment horizontal="center" vertical="center" wrapText="1"/>
    </xf>
    <xf numFmtId="0" fontId="18" fillId="2" borderId="21" xfId="1" applyFont="1" applyBorder="1" applyAlignment="1">
      <alignment horizontal="center" vertical="center" wrapText="1"/>
    </xf>
    <xf numFmtId="0" fontId="18" fillId="2" borderId="22" xfId="1" applyFont="1" applyBorder="1" applyAlignment="1">
      <alignment horizontal="center" vertical="center" wrapText="1"/>
    </xf>
    <xf numFmtId="0" fontId="18" fillId="2" borderId="13" xfId="1" applyFont="1" applyBorder="1" applyAlignment="1">
      <alignment horizontal="center" vertical="center" wrapText="1"/>
    </xf>
    <xf numFmtId="0" fontId="18" fillId="2" borderId="1" xfId="1" applyFont="1" applyBorder="1" applyAlignment="1">
      <alignment horizontal="center" vertical="center" wrapText="1"/>
    </xf>
    <xf numFmtId="0" fontId="18" fillId="2" borderId="23" xfId="1" applyFont="1" applyBorder="1" applyAlignment="1">
      <alignment horizontal="center" vertical="center" wrapText="1"/>
    </xf>
    <xf numFmtId="0" fontId="18" fillId="2" borderId="14" xfId="1" applyFont="1" applyBorder="1" applyAlignment="1">
      <alignment horizontal="center" vertical="center" wrapText="1"/>
    </xf>
    <xf numFmtId="0" fontId="18" fillId="2" borderId="2" xfId="1" applyFont="1" applyBorder="1" applyAlignment="1">
      <alignment horizontal="center" vertical="center" wrapText="1"/>
    </xf>
    <xf numFmtId="0" fontId="18" fillId="2" borderId="24" xfId="1" applyFont="1" applyBorder="1" applyAlignment="1">
      <alignment horizontal="center" vertical="center" wrapText="1"/>
    </xf>
    <xf numFmtId="0" fontId="9" fillId="2" borderId="13" xfId="1" applyBorder="1" applyAlignment="1">
      <alignment horizontal="center" vertical="center" wrapText="1"/>
    </xf>
    <xf numFmtId="0" fontId="9" fillId="2" borderId="1" xfId="1" applyAlignment="1">
      <alignment horizontal="center" vertical="center" wrapText="1"/>
    </xf>
    <xf numFmtId="0" fontId="9" fillId="2" borderId="23" xfId="1" applyBorder="1" applyAlignment="1">
      <alignment horizontal="center" vertical="center" wrapText="1"/>
    </xf>
    <xf numFmtId="0" fontId="18" fillId="2" borderId="21" xfId="1" applyFont="1" applyBorder="1" applyAlignment="1">
      <alignment vertical="center" wrapText="1"/>
    </xf>
    <xf numFmtId="0" fontId="9" fillId="2" borderId="21" xfId="1" applyFont="1" applyBorder="1" applyAlignment="1">
      <alignment vertical="center" wrapText="1"/>
    </xf>
    <xf numFmtId="0" fontId="23" fillId="2" borderId="1" xfId="1" applyFont="1" applyAlignment="1">
      <alignment horizontal="justify" vertical="center" wrapText="1"/>
    </xf>
    <xf numFmtId="49" fontId="18" fillId="2" borderId="10" xfId="1" applyNumberFormat="1" applyFont="1" applyFill="1" applyBorder="1" applyAlignment="1">
      <alignment horizontal="center" vertical="center" wrapText="1"/>
    </xf>
    <xf numFmtId="0" fontId="18" fillId="2" borderId="11" xfId="1" applyNumberFormat="1" applyFont="1" applyBorder="1" applyAlignment="1">
      <alignment horizontal="left" vertical="center" wrapText="1"/>
    </xf>
    <xf numFmtId="0" fontId="18" fillId="2" borderId="12" xfId="1" applyNumberFormat="1" applyFont="1" applyBorder="1" applyAlignment="1">
      <alignment horizontal="left" vertical="center" wrapText="1"/>
    </xf>
    <xf numFmtId="164" fontId="18" fillId="2" borderId="10" xfId="1" applyNumberFormat="1" applyFont="1" applyBorder="1" applyAlignment="1">
      <alignment horizontal="center" vertical="center"/>
    </xf>
    <xf numFmtId="164" fontId="18" fillId="2" borderId="11" xfId="1" applyNumberFormat="1" applyFont="1" applyBorder="1" applyAlignment="1">
      <alignment horizontal="center" vertical="center"/>
    </xf>
    <xf numFmtId="164" fontId="18" fillId="2" borderId="12" xfId="1" applyNumberFormat="1" applyFont="1" applyBorder="1" applyAlignment="1">
      <alignment horizontal="center" vertical="center"/>
    </xf>
    <xf numFmtId="164" fontId="18" fillId="2" borderId="10" xfId="1" applyNumberFormat="1" applyFont="1" applyFill="1" applyBorder="1" applyAlignment="1">
      <alignment horizontal="center" vertical="center"/>
    </xf>
    <xf numFmtId="164" fontId="18" fillId="2" borderId="11" xfId="1" applyNumberFormat="1" applyFont="1" applyFill="1" applyBorder="1" applyAlignment="1">
      <alignment horizontal="center" vertical="center"/>
    </xf>
    <xf numFmtId="164" fontId="18" fillId="2" borderId="12" xfId="1" applyNumberFormat="1" applyFont="1" applyFill="1" applyBorder="1" applyAlignment="1">
      <alignment horizontal="center" vertical="center"/>
    </xf>
    <xf numFmtId="0" fontId="10" fillId="2" borderId="1" xfId="1" applyFont="1" applyFill="1" applyAlignment="1">
      <alignment horizontal="justify" vertical="center" wrapText="1"/>
    </xf>
    <xf numFmtId="0" fontId="11" fillId="2" borderId="21" xfId="1" applyFont="1" applyFill="1" applyBorder="1" applyAlignment="1">
      <alignment horizontal="center" vertical="center" wrapText="1"/>
    </xf>
    <xf numFmtId="0" fontId="11" fillId="2" borderId="22" xfId="1" applyFont="1" applyFill="1" applyBorder="1" applyAlignment="1">
      <alignment horizontal="center" vertical="center" wrapText="1"/>
    </xf>
    <xf numFmtId="0" fontId="18" fillId="2" borderId="21" xfId="1" applyFont="1" applyBorder="1" applyAlignment="1">
      <alignment horizontal="left" vertical="center" wrapText="1"/>
    </xf>
    <xf numFmtId="0" fontId="9" fillId="2" borderId="21" xfId="1" applyFont="1" applyBorder="1" applyAlignment="1">
      <alignment horizontal="left" vertical="center" wrapText="1"/>
    </xf>
    <xf numFmtId="49" fontId="18" fillId="2" borderId="10" xfId="1" applyNumberFormat="1" applyFont="1" applyFill="1" applyBorder="1" applyAlignment="1">
      <alignment horizontal="left" vertical="top" wrapText="1"/>
    </xf>
    <xf numFmtId="49" fontId="18" fillId="2" borderId="10" xfId="1" applyNumberFormat="1" applyFont="1" applyBorder="1" applyAlignment="1">
      <alignment horizontal="center" vertical="top"/>
    </xf>
    <xf numFmtId="49" fontId="18" fillId="2" borderId="11" xfId="1" applyNumberFormat="1" applyFont="1" applyBorder="1" applyAlignment="1">
      <alignment horizontal="center" vertical="top"/>
    </xf>
    <xf numFmtId="49" fontId="18" fillId="2" borderId="12" xfId="1" applyNumberFormat="1" applyFont="1" applyBorder="1" applyAlignment="1">
      <alignment horizontal="center" vertical="top"/>
    </xf>
    <xf numFmtId="0" fontId="18" fillId="2" borderId="10" xfId="1" applyFont="1" applyBorder="1" applyAlignment="1">
      <alignment horizontal="center" vertical="center" wrapText="1"/>
    </xf>
    <xf numFmtId="49" fontId="18" fillId="2" borderId="10" xfId="1" applyNumberFormat="1" applyFont="1" applyFill="1" applyBorder="1" applyAlignment="1">
      <alignment horizontal="center" vertical="top"/>
    </xf>
    <xf numFmtId="49" fontId="18" fillId="2" borderId="11" xfId="1" applyNumberFormat="1" applyFont="1" applyFill="1" applyBorder="1" applyAlignment="1">
      <alignment horizontal="center" vertical="top"/>
    </xf>
    <xf numFmtId="49" fontId="18" fillId="2" borderId="12" xfId="1" applyNumberFormat="1" applyFont="1" applyFill="1" applyBorder="1" applyAlignment="1">
      <alignment horizontal="center" vertical="top"/>
    </xf>
    <xf numFmtId="0" fontId="18" fillId="2" borderId="21" xfId="1" applyFont="1" applyFill="1" applyBorder="1" applyAlignment="1">
      <alignment horizontal="center" vertical="center" wrapText="1"/>
    </xf>
    <xf numFmtId="0" fontId="18" fillId="2" borderId="22" xfId="1" applyFont="1" applyFill="1" applyBorder="1" applyAlignment="1">
      <alignment horizontal="center" vertical="center" wrapText="1"/>
    </xf>
    <xf numFmtId="49" fontId="18" fillId="2" borderId="10" xfId="1" applyNumberFormat="1" applyFont="1" applyFill="1" applyBorder="1" applyAlignment="1">
      <alignment horizontal="center" vertical="center"/>
    </xf>
    <xf numFmtId="49" fontId="18" fillId="2" borderId="11" xfId="1" applyNumberFormat="1" applyFont="1" applyFill="1" applyBorder="1" applyAlignment="1">
      <alignment horizontal="center" vertical="center"/>
    </xf>
    <xf numFmtId="49" fontId="18" fillId="2" borderId="12" xfId="1" applyNumberFormat="1" applyFont="1" applyFill="1" applyBorder="1" applyAlignment="1">
      <alignment horizontal="center" vertical="center"/>
    </xf>
    <xf numFmtId="0" fontId="18" fillId="2" borderId="11" xfId="1" applyFont="1" applyBorder="1" applyAlignment="1">
      <alignment horizontal="left" vertical="center" wrapText="1"/>
    </xf>
    <xf numFmtId="0" fontId="18" fillId="2" borderId="12" xfId="1" applyFont="1" applyBorder="1" applyAlignment="1">
      <alignment horizontal="left" vertical="center" wrapText="1"/>
    </xf>
    <xf numFmtId="0" fontId="18" fillId="2" borderId="10" xfId="1" applyFont="1" applyBorder="1" applyAlignment="1">
      <alignment horizontal="center" vertical="top" wrapText="1"/>
    </xf>
    <xf numFmtId="0" fontId="18" fillId="2" borderId="11" xfId="1" applyFont="1" applyBorder="1" applyAlignment="1">
      <alignment horizontal="center" vertical="top" wrapText="1"/>
    </xf>
    <xf numFmtId="0" fontId="18" fillId="2" borderId="12" xfId="1" applyFont="1" applyBorder="1" applyAlignment="1">
      <alignment horizontal="center" vertical="top" wrapText="1"/>
    </xf>
    <xf numFmtId="2" fontId="18" fillId="2" borderId="10" xfId="1" applyNumberFormat="1" applyFont="1" applyBorder="1" applyAlignment="1">
      <alignment horizontal="center" vertical="top" wrapText="1"/>
    </xf>
    <xf numFmtId="2" fontId="18" fillId="2" borderId="11" xfId="1" applyNumberFormat="1" applyFont="1" applyBorder="1" applyAlignment="1">
      <alignment horizontal="center" vertical="top" wrapText="1"/>
    </xf>
    <xf numFmtId="2" fontId="18" fillId="2" borderId="12" xfId="1" applyNumberFormat="1" applyFont="1" applyBorder="1" applyAlignment="1">
      <alignment horizontal="center" vertical="top" wrapText="1"/>
    </xf>
    <xf numFmtId="2" fontId="18" fillId="2" borderId="10" xfId="1" applyNumberFormat="1" applyFont="1" applyBorder="1" applyAlignment="1">
      <alignment horizontal="center" vertical="center" wrapText="1"/>
    </xf>
    <xf numFmtId="2" fontId="9" fillId="2" borderId="11" xfId="1" applyNumberFormat="1" applyBorder="1" applyAlignment="1">
      <alignment horizontal="center" vertical="center" wrapText="1"/>
    </xf>
    <xf numFmtId="2" fontId="9" fillId="2" borderId="12" xfId="1" applyNumberFormat="1" applyBorder="1" applyAlignment="1">
      <alignment horizontal="center" vertical="center" wrapText="1"/>
    </xf>
    <xf numFmtId="0" fontId="9" fillId="2" borderId="11" xfId="1" applyBorder="1" applyAlignment="1">
      <alignment horizontal="center" vertical="top" wrapText="1"/>
    </xf>
    <xf numFmtId="0" fontId="9" fillId="2" borderId="12" xfId="1" applyBorder="1" applyAlignment="1">
      <alignment horizontal="center" vertical="top" wrapText="1"/>
    </xf>
    <xf numFmtId="0" fontId="18" fillId="2" borderId="14" xfId="1" applyFont="1" applyFill="1" applyBorder="1" applyAlignment="1">
      <alignment horizontal="center" vertical="center" wrapText="1"/>
    </xf>
    <xf numFmtId="0" fontId="18" fillId="2" borderId="2" xfId="1" applyFont="1" applyFill="1" applyBorder="1" applyAlignment="1">
      <alignment horizontal="center" vertical="center" wrapText="1"/>
    </xf>
    <xf numFmtId="0" fontId="18" fillId="2" borderId="24" xfId="1" applyFont="1" applyFill="1" applyBorder="1" applyAlignment="1">
      <alignment horizontal="center" vertical="center" wrapText="1"/>
    </xf>
    <xf numFmtId="49" fontId="18" fillId="2" borderId="21" xfId="1" applyNumberFormat="1" applyFont="1" applyFill="1" applyBorder="1" applyAlignment="1">
      <alignment horizontal="left" vertical="center" wrapText="1"/>
    </xf>
    <xf numFmtId="0" fontId="9" fillId="2" borderId="21" xfId="1" applyBorder="1" applyAlignment="1">
      <alignment horizontal="left" vertical="center" wrapText="1"/>
    </xf>
    <xf numFmtId="0" fontId="9" fillId="2" borderId="1" xfId="1" applyBorder="1" applyAlignment="1">
      <alignment horizontal="center" vertical="center" wrapText="1"/>
    </xf>
    <xf numFmtId="0" fontId="23" fillId="2" borderId="21" xfId="1" applyFont="1" applyBorder="1" applyAlignment="1">
      <alignment horizontal="center" vertical="center" wrapText="1"/>
    </xf>
    <xf numFmtId="0" fontId="25" fillId="2" borderId="21" xfId="1" applyFont="1" applyBorder="1" applyAlignment="1">
      <alignment horizontal="center" vertical="center" wrapText="1"/>
    </xf>
    <xf numFmtId="0" fontId="25" fillId="2" borderId="22" xfId="1" applyFont="1" applyBorder="1" applyAlignment="1">
      <alignment horizontal="center" vertical="center" wrapText="1"/>
    </xf>
    <xf numFmtId="0" fontId="25" fillId="2" borderId="1" xfId="1" applyFont="1" applyAlignment="1">
      <alignment horizontal="center" vertical="center" wrapText="1"/>
    </xf>
    <xf numFmtId="0" fontId="25" fillId="2" borderId="23" xfId="1" applyFont="1" applyBorder="1" applyAlignment="1">
      <alignment horizontal="center" vertical="center" wrapText="1"/>
    </xf>
    <xf numFmtId="0" fontId="25" fillId="2" borderId="2" xfId="1" applyFont="1" applyBorder="1" applyAlignment="1">
      <alignment horizontal="center" vertical="center" wrapText="1"/>
    </xf>
    <xf numFmtId="0" fontId="25" fillId="2" borderId="24" xfId="1" applyFont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left" vertical="center" wrapText="1"/>
    </xf>
    <xf numFmtId="0" fontId="18" fillId="2" borderId="1" xfId="1" applyFont="1" applyBorder="1" applyAlignment="1">
      <alignment wrapText="1"/>
    </xf>
    <xf numFmtId="0" fontId="9" fillId="2" borderId="1" xfId="1" applyFont="1" applyBorder="1" applyAlignment="1">
      <alignment wrapText="1"/>
    </xf>
    <xf numFmtId="0" fontId="10" fillId="2" borderId="1" xfId="1" applyFont="1" applyBorder="1" applyAlignment="1">
      <alignment wrapText="1"/>
    </xf>
    <xf numFmtId="0" fontId="9" fillId="2" borderId="1" xfId="1" applyBorder="1" applyAlignment="1">
      <alignment wrapText="1"/>
    </xf>
    <xf numFmtId="0" fontId="18" fillId="2" borderId="10" xfId="1" applyFont="1" applyBorder="1" applyAlignment="1">
      <alignment vertical="center" wrapText="1"/>
    </xf>
    <xf numFmtId="0" fontId="18" fillId="2" borderId="14" xfId="1" applyFont="1" applyBorder="1" applyAlignment="1">
      <alignment vertical="center" wrapText="1"/>
    </xf>
    <xf numFmtId="0" fontId="9" fillId="2" borderId="2" xfId="1" applyBorder="1" applyAlignment="1">
      <alignment wrapText="1"/>
    </xf>
    <xf numFmtId="0" fontId="9" fillId="2" borderId="24" xfId="1" applyBorder="1" applyAlignment="1">
      <alignment wrapText="1"/>
    </xf>
    <xf numFmtId="49" fontId="18" fillId="2" borderId="9" xfId="1" applyNumberFormat="1" applyFont="1" applyBorder="1" applyAlignment="1">
      <alignment horizontal="center" vertical="top"/>
    </xf>
    <xf numFmtId="49" fontId="18" fillId="2" borderId="21" xfId="1" applyNumberFormat="1" applyFont="1" applyBorder="1" applyAlignment="1">
      <alignment horizontal="center" vertical="top"/>
    </xf>
    <xf numFmtId="49" fontId="18" fillId="2" borderId="22" xfId="1" applyNumberFormat="1" applyFont="1" applyBorder="1" applyAlignment="1">
      <alignment horizontal="center" vertical="top"/>
    </xf>
    <xf numFmtId="49" fontId="18" fillId="2" borderId="14" xfId="1" applyNumberFormat="1" applyFont="1" applyBorder="1" applyAlignment="1">
      <alignment horizontal="center" vertical="top"/>
    </xf>
    <xf numFmtId="49" fontId="18" fillId="2" borderId="2" xfId="1" applyNumberFormat="1" applyFont="1" applyBorder="1" applyAlignment="1">
      <alignment horizontal="center" vertical="top"/>
    </xf>
    <xf numFmtId="49" fontId="18" fillId="2" borderId="24" xfId="1" applyNumberFormat="1" applyFont="1" applyBorder="1" applyAlignment="1">
      <alignment horizontal="center" vertical="top"/>
    </xf>
    <xf numFmtId="0" fontId="18" fillId="2" borderId="9" xfId="1" applyFont="1" applyBorder="1" applyAlignment="1">
      <alignment wrapText="1"/>
    </xf>
    <xf numFmtId="0" fontId="9" fillId="2" borderId="22" xfId="1" applyBorder="1" applyAlignment="1">
      <alignment wrapText="1"/>
    </xf>
    <xf numFmtId="0" fontId="18" fillId="2" borderId="9" xfId="1" applyNumberFormat="1" applyFont="1" applyFill="1" applyBorder="1" applyAlignment="1">
      <alignment horizontal="center" vertical="center"/>
    </xf>
    <xf numFmtId="0" fontId="18" fillId="2" borderId="21" xfId="1" applyNumberFormat="1" applyFont="1" applyFill="1" applyBorder="1" applyAlignment="1">
      <alignment horizontal="center" vertical="center"/>
    </xf>
    <xf numFmtId="0" fontId="18" fillId="2" borderId="22" xfId="1" applyNumberFormat="1" applyFont="1" applyFill="1" applyBorder="1" applyAlignment="1">
      <alignment horizontal="center" vertical="center"/>
    </xf>
    <xf numFmtId="0" fontId="18" fillId="2" borderId="14" xfId="1" applyNumberFormat="1" applyFont="1" applyFill="1" applyBorder="1" applyAlignment="1">
      <alignment horizontal="center" vertical="center"/>
    </xf>
    <xf numFmtId="0" fontId="18" fillId="2" borderId="2" xfId="1" applyNumberFormat="1" applyFont="1" applyFill="1" applyBorder="1" applyAlignment="1">
      <alignment horizontal="center" vertical="center"/>
    </xf>
    <xf numFmtId="0" fontId="18" fillId="2" borderId="24" xfId="1" applyNumberFormat="1" applyFont="1" applyFill="1" applyBorder="1" applyAlignment="1">
      <alignment horizontal="center" vertical="center"/>
    </xf>
    <xf numFmtId="0" fontId="18" fillId="2" borderId="9" xfId="1" applyNumberFormat="1" applyFont="1" applyBorder="1" applyAlignment="1">
      <alignment horizontal="center" vertical="center"/>
    </xf>
    <xf numFmtId="0" fontId="18" fillId="2" borderId="21" xfId="1" applyNumberFormat="1" applyFont="1" applyBorder="1" applyAlignment="1">
      <alignment horizontal="center" vertical="center"/>
    </xf>
    <xf numFmtId="0" fontId="18" fillId="2" borderId="22" xfId="1" applyNumberFormat="1" applyFont="1" applyBorder="1" applyAlignment="1">
      <alignment horizontal="center" vertical="center"/>
    </xf>
    <xf numFmtId="0" fontId="18" fillId="2" borderId="14" xfId="1" applyNumberFormat="1" applyFont="1" applyBorder="1" applyAlignment="1">
      <alignment horizontal="center" vertical="center"/>
    </xf>
    <xf numFmtId="0" fontId="18" fillId="2" borderId="2" xfId="1" applyNumberFormat="1" applyFont="1" applyBorder="1" applyAlignment="1">
      <alignment horizontal="center" vertical="center"/>
    </xf>
    <xf numFmtId="0" fontId="18" fillId="2" borderId="24" xfId="1" applyNumberFormat="1" applyFont="1" applyBorder="1" applyAlignment="1">
      <alignment horizontal="center" vertical="center"/>
    </xf>
    <xf numFmtId="10" fontId="18" fillId="2" borderId="9" xfId="1" applyNumberFormat="1" applyFont="1" applyFill="1" applyBorder="1" applyAlignment="1">
      <alignment horizontal="center" vertical="center"/>
    </xf>
    <xf numFmtId="2" fontId="18" fillId="2" borderId="10" xfId="1" applyNumberFormat="1" applyFont="1" applyBorder="1" applyAlignment="1">
      <alignment horizontal="center" vertical="center"/>
    </xf>
    <xf numFmtId="2" fontId="18" fillId="2" borderId="11" xfId="1" applyNumberFormat="1" applyFont="1" applyBorder="1" applyAlignment="1">
      <alignment horizontal="center" vertical="center"/>
    </xf>
    <xf numFmtId="2" fontId="18" fillId="2" borderId="12" xfId="1" applyNumberFormat="1" applyFont="1" applyBorder="1" applyAlignment="1">
      <alignment horizontal="center" vertical="center"/>
    </xf>
    <xf numFmtId="165" fontId="18" fillId="2" borderId="10" xfId="1" applyNumberFormat="1" applyFont="1" applyFill="1" applyBorder="1" applyAlignment="1">
      <alignment horizontal="center" vertical="center"/>
    </xf>
    <xf numFmtId="165" fontId="18" fillId="2" borderId="11" xfId="1" applyNumberFormat="1" applyFont="1" applyFill="1" applyBorder="1" applyAlignment="1">
      <alignment horizontal="center" vertical="center"/>
    </xf>
    <xf numFmtId="0" fontId="18" fillId="2" borderId="10" xfId="1" applyFont="1" applyFill="1" applyBorder="1" applyAlignment="1">
      <alignment horizontal="center" vertical="top"/>
    </xf>
    <xf numFmtId="0" fontId="18" fillId="2" borderId="11" xfId="1" applyFont="1" applyFill="1" applyBorder="1" applyAlignment="1">
      <alignment horizontal="center" vertical="top"/>
    </xf>
    <xf numFmtId="0" fontId="18" fillId="2" borderId="12" xfId="1" applyFont="1" applyFill="1" applyBorder="1" applyAlignment="1">
      <alignment horizontal="center" vertical="top"/>
    </xf>
    <xf numFmtId="0" fontId="18" fillId="2" borderId="13" xfId="1" applyFont="1" applyFill="1" applyBorder="1" applyAlignment="1">
      <alignment horizontal="center" vertical="center" wrapText="1"/>
    </xf>
    <xf numFmtId="0" fontId="9" fillId="2" borderId="1" xfId="1" applyFill="1" applyBorder="1" applyAlignment="1">
      <alignment horizontal="center" vertical="center" wrapText="1"/>
    </xf>
    <xf numFmtId="0" fontId="9" fillId="2" borderId="23" xfId="1" applyFill="1" applyBorder="1" applyAlignment="1">
      <alignment horizontal="center" vertical="center" wrapText="1"/>
    </xf>
    <xf numFmtId="0" fontId="18" fillId="2" borderId="11" xfId="1" applyNumberFormat="1" applyFont="1" applyFill="1" applyBorder="1" applyAlignment="1">
      <alignment horizontal="left" vertical="center" wrapText="1"/>
    </xf>
    <xf numFmtId="0" fontId="18" fillId="2" borderId="12" xfId="1" applyNumberFormat="1" applyFont="1" applyFill="1" applyBorder="1" applyAlignment="1">
      <alignment horizontal="left" vertical="center" wrapText="1"/>
    </xf>
    <xf numFmtId="2" fontId="10" fillId="2" borderId="21" xfId="1" applyNumberFormat="1" applyFont="1" applyBorder="1" applyAlignment="1">
      <alignment horizontal="center"/>
    </xf>
    <xf numFmtId="0" fontId="10" fillId="2" borderId="21" xfId="1" applyFont="1" applyBorder="1" applyAlignment="1">
      <alignment horizontal="center"/>
    </xf>
    <xf numFmtId="0" fontId="10" fillId="2" borderId="1" xfId="1" applyFont="1" applyAlignment="1">
      <alignment horizontal="center"/>
    </xf>
    <xf numFmtId="2" fontId="9" fillId="2" borderId="11" xfId="1" applyNumberFormat="1" applyBorder="1" applyAlignment="1">
      <alignment horizontal="center" vertical="center"/>
    </xf>
    <xf numFmtId="0" fontId="9" fillId="2" borderId="11" xfId="1" applyBorder="1" applyAlignment="1">
      <alignment horizontal="center" vertical="center"/>
    </xf>
    <xf numFmtId="0" fontId="26" fillId="2" borderId="10" xfId="1" applyFont="1" applyFill="1" applyBorder="1" applyAlignment="1">
      <alignment horizontal="center" vertical="center" wrapText="1"/>
    </xf>
    <xf numFmtId="0" fontId="26" fillId="2" borderId="11" xfId="1" applyFont="1" applyFill="1" applyBorder="1" applyAlignment="1">
      <alignment horizontal="center" vertical="center" wrapText="1"/>
    </xf>
    <xf numFmtId="0" fontId="26" fillId="2" borderId="12" xfId="1" applyFont="1" applyFill="1" applyBorder="1" applyAlignment="1">
      <alignment horizontal="center" vertical="center" wrapText="1"/>
    </xf>
    <xf numFmtId="0" fontId="26" fillId="2" borderId="9" xfId="1" applyFont="1" applyBorder="1" applyAlignment="1">
      <alignment horizontal="center" vertical="center" wrapText="1"/>
    </xf>
    <xf numFmtId="0" fontId="26" fillId="2" borderId="21" xfId="1" applyFont="1" applyBorder="1" applyAlignment="1">
      <alignment horizontal="center" vertical="center" wrapText="1"/>
    </xf>
    <xf numFmtId="0" fontId="26" fillId="2" borderId="22" xfId="1" applyFont="1" applyBorder="1" applyAlignment="1">
      <alignment horizontal="center" vertical="center" wrapText="1"/>
    </xf>
    <xf numFmtId="0" fontId="26" fillId="2" borderId="14" xfId="1" applyFont="1" applyBorder="1" applyAlignment="1">
      <alignment horizontal="center" vertical="center" wrapText="1"/>
    </xf>
    <xf numFmtId="0" fontId="26" fillId="2" borderId="2" xfId="1" applyFont="1" applyBorder="1" applyAlignment="1">
      <alignment horizontal="center" vertical="center" wrapText="1"/>
    </xf>
    <xf numFmtId="0" fontId="26" fillId="2" borderId="24" xfId="1" applyFont="1" applyBorder="1" applyAlignment="1">
      <alignment horizontal="center" vertical="center" wrapText="1"/>
    </xf>
    <xf numFmtId="0" fontId="26" fillId="2" borderId="9" xfId="1" applyFont="1" applyFill="1" applyBorder="1" applyAlignment="1">
      <alignment horizontal="center" vertical="center" wrapText="1"/>
    </xf>
    <xf numFmtId="0" fontId="26" fillId="2" borderId="21" xfId="1" applyFont="1" applyFill="1" applyBorder="1" applyAlignment="1">
      <alignment horizontal="center" vertical="center" wrapText="1"/>
    </xf>
    <xf numFmtId="0" fontId="26" fillId="2" borderId="22" xfId="1" applyFont="1" applyFill="1" applyBorder="1" applyAlignment="1">
      <alignment horizontal="center" vertical="center" wrapText="1"/>
    </xf>
    <xf numFmtId="0" fontId="26" fillId="2" borderId="14" xfId="1" applyFont="1" applyFill="1" applyBorder="1" applyAlignment="1">
      <alignment horizontal="center" vertical="center" wrapText="1"/>
    </xf>
    <xf numFmtId="0" fontId="26" fillId="2" borderId="2" xfId="1" applyFont="1" applyFill="1" applyBorder="1" applyAlignment="1">
      <alignment horizontal="center" vertical="center" wrapText="1"/>
    </xf>
    <xf numFmtId="0" fontId="26" fillId="2" borderId="24" xfId="1" applyFont="1" applyFill="1" applyBorder="1" applyAlignment="1">
      <alignment horizontal="center" vertical="center" wrapText="1"/>
    </xf>
    <xf numFmtId="2" fontId="18" fillId="2" borderId="10" xfId="1" applyNumberFormat="1" applyFont="1" applyFill="1" applyBorder="1" applyAlignment="1">
      <alignment horizontal="center" vertical="center" wrapText="1"/>
    </xf>
    <xf numFmtId="49" fontId="18" fillId="2" borderId="10" xfId="1" applyNumberFormat="1" applyFont="1" applyBorder="1" applyAlignment="1">
      <alignment horizontal="center" vertical="center" wrapText="1"/>
    </xf>
    <xf numFmtId="0" fontId="18" fillId="2" borderId="10" xfId="1" applyNumberFormat="1" applyFont="1" applyBorder="1" applyAlignment="1">
      <alignment horizontal="center" vertical="top" wrapText="1"/>
    </xf>
    <xf numFmtId="0" fontId="18" fillId="2" borderId="10" xfId="1" applyNumberFormat="1" applyFont="1" applyBorder="1" applyAlignment="1">
      <alignment horizontal="center" vertical="center" wrapText="1"/>
    </xf>
    <xf numFmtId="0" fontId="23" fillId="2" borderId="11" xfId="1" applyNumberFormat="1" applyFont="1" applyBorder="1" applyAlignment="1">
      <alignment horizontal="left" vertical="center" wrapText="1"/>
    </xf>
    <xf numFmtId="49" fontId="18" fillId="2" borderId="11" xfId="1" applyNumberFormat="1" applyFont="1" applyBorder="1" applyAlignment="1">
      <alignment horizontal="center" vertical="center" wrapText="1"/>
    </xf>
    <xf numFmtId="49" fontId="18" fillId="2" borderId="12" xfId="1" applyNumberFormat="1" applyFont="1" applyBorder="1" applyAlignment="1">
      <alignment horizontal="center" vertical="center" wrapText="1"/>
    </xf>
    <xf numFmtId="0" fontId="18" fillId="2" borderId="10" xfId="1" applyNumberFormat="1" applyFont="1" applyBorder="1" applyAlignment="1">
      <alignment horizontal="left" vertical="center" wrapText="1"/>
    </xf>
    <xf numFmtId="0" fontId="18" fillId="2" borderId="11" xfId="1" applyNumberFormat="1" applyFont="1" applyBorder="1" applyAlignment="1">
      <alignment horizontal="center" vertical="top" wrapText="1"/>
    </xf>
    <xf numFmtId="0" fontId="18" fillId="2" borderId="12" xfId="1" applyNumberFormat="1" applyFont="1" applyBorder="1" applyAlignment="1">
      <alignment horizontal="center" vertical="top" wrapText="1"/>
    </xf>
    <xf numFmtId="2" fontId="18" fillId="2" borderId="10" xfId="1" applyNumberFormat="1" applyFont="1" applyBorder="1" applyAlignment="1">
      <alignment horizontal="center" vertical="top"/>
    </xf>
    <xf numFmtId="2" fontId="18" fillId="2" borderId="11" xfId="1" applyNumberFormat="1" applyFont="1" applyBorder="1" applyAlignment="1">
      <alignment horizontal="center" vertical="top"/>
    </xf>
    <xf numFmtId="2" fontId="18" fillId="2" borderId="12" xfId="1" applyNumberFormat="1" applyFont="1" applyBorder="1" applyAlignment="1">
      <alignment horizontal="center" vertical="top"/>
    </xf>
    <xf numFmtId="0" fontId="18" fillId="2" borderId="10" xfId="1" applyNumberFormat="1" applyFont="1" applyBorder="1" applyAlignment="1">
      <alignment horizontal="center" vertical="top"/>
    </xf>
    <xf numFmtId="0" fontId="18" fillId="2" borderId="11" xfId="1" applyNumberFormat="1" applyFont="1" applyBorder="1" applyAlignment="1">
      <alignment horizontal="center" vertical="top"/>
    </xf>
    <xf numFmtId="0" fontId="18" fillId="2" borderId="12" xfId="1" applyNumberFormat="1" applyFont="1" applyBorder="1" applyAlignment="1">
      <alignment horizontal="center" vertical="top"/>
    </xf>
    <xf numFmtId="0" fontId="18" fillId="2" borderId="10" xfId="1" applyNumberFormat="1" applyFont="1" applyFill="1" applyBorder="1" applyAlignment="1">
      <alignment horizontal="center" vertical="top"/>
    </xf>
    <xf numFmtId="0" fontId="18" fillId="2" borderId="11" xfId="1" applyNumberFormat="1" applyFont="1" applyFill="1" applyBorder="1" applyAlignment="1">
      <alignment horizontal="center" vertical="top"/>
    </xf>
    <xf numFmtId="0" fontId="18" fillId="2" borderId="12" xfId="1" applyNumberFormat="1" applyFont="1" applyFill="1" applyBorder="1" applyAlignment="1">
      <alignment horizontal="center" vertical="top"/>
    </xf>
    <xf numFmtId="0" fontId="20" fillId="2" borderId="10" xfId="1" applyNumberFormat="1" applyFont="1" applyBorder="1" applyAlignment="1">
      <alignment horizontal="center" vertical="top" wrapText="1"/>
    </xf>
    <xf numFmtId="0" fontId="18" fillId="2" borderId="10" xfId="1" applyNumberFormat="1" applyFont="1" applyFill="1" applyBorder="1" applyAlignment="1">
      <alignment horizontal="center" vertical="center" wrapText="1"/>
    </xf>
    <xf numFmtId="0" fontId="18" fillId="2" borderId="11" xfId="1" applyNumberFormat="1" applyFont="1" applyBorder="1" applyAlignment="1">
      <alignment horizontal="center" vertical="center" wrapText="1"/>
    </xf>
    <xf numFmtId="0" fontId="18" fillId="2" borderId="12" xfId="1" applyNumberFormat="1" applyFont="1" applyBorder="1" applyAlignment="1">
      <alignment horizontal="center" vertical="center" wrapText="1"/>
    </xf>
    <xf numFmtId="2" fontId="18" fillId="2" borderId="11" xfId="1" applyNumberFormat="1" applyFont="1" applyFill="1" applyBorder="1" applyAlignment="1">
      <alignment horizontal="center" vertical="center" wrapText="1"/>
    </xf>
    <xf numFmtId="2" fontId="9" fillId="2" borderId="12" xfId="1" applyNumberFormat="1" applyBorder="1" applyAlignment="1">
      <alignment horizontal="center" vertical="center"/>
    </xf>
    <xf numFmtId="0" fontId="18" fillId="2" borderId="11" xfId="1" applyNumberFormat="1" applyFont="1" applyFill="1" applyBorder="1" applyAlignment="1">
      <alignment horizontal="center" vertical="center" wrapText="1"/>
    </xf>
    <xf numFmtId="0" fontId="18" fillId="2" borderId="9" xfId="1" applyNumberFormat="1" applyFont="1" applyBorder="1" applyAlignment="1">
      <alignment horizontal="center" vertical="center" wrapText="1"/>
    </xf>
    <xf numFmtId="0" fontId="18" fillId="2" borderId="21" xfId="1" applyNumberFormat="1" applyFont="1" applyBorder="1" applyAlignment="1">
      <alignment horizontal="center" vertical="center" wrapText="1"/>
    </xf>
    <xf numFmtId="0" fontId="18" fillId="2" borderId="22" xfId="1" applyNumberFormat="1" applyFont="1" applyBorder="1" applyAlignment="1">
      <alignment horizontal="center" vertical="center" wrapText="1"/>
    </xf>
    <xf numFmtId="0" fontId="18" fillId="2" borderId="14" xfId="1" applyNumberFormat="1" applyFont="1" applyBorder="1" applyAlignment="1">
      <alignment horizontal="center" vertical="center" wrapText="1"/>
    </xf>
    <xf numFmtId="0" fontId="18" fillId="2" borderId="2" xfId="1" applyNumberFormat="1" applyFont="1" applyBorder="1" applyAlignment="1">
      <alignment horizontal="center" vertical="center" wrapText="1"/>
    </xf>
    <xf numFmtId="0" fontId="18" fillId="2" borderId="24" xfId="1" applyNumberFormat="1" applyFont="1" applyBorder="1" applyAlignment="1">
      <alignment horizontal="center" vertical="center" wrapText="1"/>
    </xf>
    <xf numFmtId="0" fontId="18" fillId="2" borderId="9" xfId="1" applyNumberFormat="1" applyFont="1" applyFill="1" applyBorder="1" applyAlignment="1">
      <alignment horizontal="center" vertical="center" wrapText="1"/>
    </xf>
    <xf numFmtId="0" fontId="18" fillId="2" borderId="21" xfId="1" applyNumberFormat="1" applyFont="1" applyFill="1" applyBorder="1" applyAlignment="1">
      <alignment horizontal="center" vertical="center" wrapText="1"/>
    </xf>
    <xf numFmtId="0" fontId="18" fillId="2" borderId="22" xfId="1" applyNumberFormat="1" applyFont="1" applyFill="1" applyBorder="1" applyAlignment="1">
      <alignment horizontal="center" vertical="center" wrapText="1"/>
    </xf>
    <xf numFmtId="0" fontId="18" fillId="2" borderId="14" xfId="1" applyNumberFormat="1" applyFont="1" applyFill="1" applyBorder="1" applyAlignment="1">
      <alignment horizontal="center" vertical="center" wrapText="1"/>
    </xf>
    <xf numFmtId="0" fontId="18" fillId="2" borderId="2" xfId="1" applyNumberFormat="1" applyFont="1" applyFill="1" applyBorder="1" applyAlignment="1">
      <alignment horizontal="center" vertical="center" wrapText="1"/>
    </xf>
    <xf numFmtId="0" fontId="18" fillId="2" borderId="24" xfId="1" applyNumberFormat="1" applyFont="1" applyFill="1" applyBorder="1" applyAlignment="1">
      <alignment horizontal="center" vertical="center" wrapText="1"/>
    </xf>
    <xf numFmtId="0" fontId="18" fillId="2" borderId="12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3"/>
  <sheetViews>
    <sheetView workbookViewId="0">
      <selection activeCell="L152" sqref="L152"/>
    </sheetView>
  </sheetViews>
  <sheetFormatPr defaultRowHeight="10.199999999999999" customHeight="1" x14ac:dyDescent="0.3"/>
  <cols>
    <col min="1" max="1" width="60.77734375" customWidth="1"/>
    <col min="2" max="2" width="8.77734375" customWidth="1"/>
    <col min="3" max="3" width="11.77734375" customWidth="1"/>
    <col min="4" max="6" width="10.77734375" customWidth="1"/>
    <col min="7" max="11" width="8" hidden="1"/>
    <col min="12" max="15" width="12.77734375" customWidth="1"/>
    <col min="16" max="20" width="0.88671875" customWidth="1"/>
  </cols>
  <sheetData>
    <row r="1" spans="1:15" ht="14.4" x14ac:dyDescent="0.3"/>
    <row r="2" spans="1:15" ht="14.4" x14ac:dyDescent="0.3">
      <c r="A2" t="s">
        <v>266</v>
      </c>
      <c r="N2" s="93" t="s">
        <v>1</v>
      </c>
      <c r="O2" s="93"/>
    </row>
    <row r="3" spans="1:15" ht="14.4" x14ac:dyDescent="0.3">
      <c r="A3" t="s">
        <v>267</v>
      </c>
      <c r="N3" s="94" t="s">
        <v>337</v>
      </c>
      <c r="O3" s="94"/>
    </row>
    <row r="4" spans="1:15" ht="17.100000000000001" customHeight="1" x14ac:dyDescent="0.3">
      <c r="A4" t="s">
        <v>268</v>
      </c>
      <c r="N4" s="90" t="s">
        <v>2</v>
      </c>
      <c r="O4" s="90"/>
    </row>
    <row r="5" spans="1:15" ht="14.4" x14ac:dyDescent="0.3">
      <c r="A5" t="s">
        <v>269</v>
      </c>
      <c r="N5" s="89" t="s">
        <v>338</v>
      </c>
      <c r="O5" s="89"/>
    </row>
    <row r="6" spans="1:15" ht="17.100000000000001" customHeight="1" x14ac:dyDescent="0.3">
      <c r="A6" t="s">
        <v>270</v>
      </c>
      <c r="N6" s="90" t="s">
        <v>3</v>
      </c>
      <c r="O6" s="90"/>
    </row>
    <row r="7" spans="1:15" ht="19.95" customHeight="1" x14ac:dyDescent="0.3">
      <c r="A7" t="s">
        <v>271</v>
      </c>
      <c r="N7" s="92" t="s">
        <v>339</v>
      </c>
      <c r="O7" s="92"/>
    </row>
    <row r="8" spans="1:15" ht="14.4" x14ac:dyDescent="0.3">
      <c r="N8" s="2" t="s">
        <v>4</v>
      </c>
      <c r="O8" s="3" t="s">
        <v>5</v>
      </c>
    </row>
    <row r="9" spans="1:15" ht="14.4" x14ac:dyDescent="0.3">
      <c r="N9" s="91" t="s">
        <v>6</v>
      </c>
      <c r="O9" s="91"/>
    </row>
    <row r="10" spans="1:15" ht="14.4" x14ac:dyDescent="0.3"/>
    <row r="11" spans="1:15" ht="12.75" customHeight="1" x14ac:dyDescent="0.3">
      <c r="A11" s="87" t="s">
        <v>50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4"/>
    </row>
    <row r="12" spans="1:15" ht="12.75" customHeight="1" x14ac:dyDescent="0.3">
      <c r="A12" s="87" t="s">
        <v>51</v>
      </c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5" t="s">
        <v>7</v>
      </c>
    </row>
    <row r="13" spans="1:15" ht="14.4" x14ac:dyDescent="0.3">
      <c r="O13" s="86"/>
    </row>
    <row r="14" spans="1:15" ht="11.4" customHeight="1" x14ac:dyDescent="0.3">
      <c r="B14" s="88" t="s">
        <v>52</v>
      </c>
      <c r="C14" s="88"/>
      <c r="D14" s="88"/>
      <c r="N14" s="5" t="s">
        <v>8</v>
      </c>
      <c r="O14" s="6" t="s">
        <v>55</v>
      </c>
    </row>
    <row r="15" spans="1:15" ht="14.4" x14ac:dyDescent="0.3">
      <c r="A15" s="1" t="s">
        <v>9</v>
      </c>
      <c r="N15" s="5" t="s">
        <v>10</v>
      </c>
      <c r="O15" s="7" t="s">
        <v>56</v>
      </c>
    </row>
    <row r="16" spans="1:15" ht="22.8" customHeight="1" x14ac:dyDescent="0.3">
      <c r="A16" s="1" t="s">
        <v>11</v>
      </c>
      <c r="B16" s="75" t="s">
        <v>53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N16" s="5" t="s">
        <v>12</v>
      </c>
      <c r="O16" s="7" t="s">
        <v>57</v>
      </c>
    </row>
    <row r="17" spans="1:15" ht="14.4" x14ac:dyDescent="0.3">
      <c r="N17" s="5" t="s">
        <v>10</v>
      </c>
      <c r="O17" s="7" t="s">
        <v>58</v>
      </c>
    </row>
    <row r="18" spans="1:15" ht="14.4" x14ac:dyDescent="0.3">
      <c r="N18" s="5" t="s">
        <v>13</v>
      </c>
      <c r="O18" s="7" t="s">
        <v>59</v>
      </c>
    </row>
    <row r="19" spans="1:15" ht="22.8" customHeight="1" x14ac:dyDescent="0.3">
      <c r="A19" s="1" t="s">
        <v>14</v>
      </c>
      <c r="B19" s="75" t="s">
        <v>54</v>
      </c>
      <c r="C19" s="75"/>
      <c r="D19" s="75"/>
      <c r="E19" s="75"/>
      <c r="F19" s="75"/>
      <c r="G19" s="75"/>
      <c r="H19" s="75"/>
      <c r="I19" s="75"/>
      <c r="J19" s="75"/>
      <c r="K19" s="75"/>
      <c r="L19" s="75"/>
      <c r="N19" s="5" t="s">
        <v>15</v>
      </c>
      <c r="O19" s="7" t="s">
        <v>60</v>
      </c>
    </row>
    <row r="20" spans="1:15" ht="14.4" x14ac:dyDescent="0.3">
      <c r="A20" s="1" t="s">
        <v>16</v>
      </c>
      <c r="N20" s="5" t="s">
        <v>17</v>
      </c>
      <c r="O20" s="8" t="s">
        <v>18</v>
      </c>
    </row>
    <row r="21" spans="1:15" ht="14.4" x14ac:dyDescent="0.3"/>
    <row r="22" spans="1:15" ht="14.4" x14ac:dyDescent="0.3">
      <c r="A22" s="76" t="s">
        <v>19</v>
      </c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</row>
    <row r="23" spans="1:15" ht="14.4" x14ac:dyDescent="0.3"/>
    <row r="24" spans="1:15" ht="13.05" customHeight="1" x14ac:dyDescent="0.3">
      <c r="A24" s="77" t="s">
        <v>20</v>
      </c>
      <c r="B24" s="80" t="s">
        <v>21</v>
      </c>
      <c r="C24" s="80" t="s">
        <v>22</v>
      </c>
      <c r="D24" s="80" t="s">
        <v>23</v>
      </c>
      <c r="E24" s="80" t="s">
        <v>24</v>
      </c>
      <c r="F24" s="80" t="s">
        <v>25</v>
      </c>
      <c r="G24" s="80" t="s">
        <v>26</v>
      </c>
      <c r="H24" s="80" t="s">
        <v>27</v>
      </c>
      <c r="I24" s="80" t="s">
        <v>64</v>
      </c>
      <c r="J24" s="80" t="s">
        <v>28</v>
      </c>
      <c r="K24" s="80" t="s">
        <v>29</v>
      </c>
      <c r="L24" s="72" t="s">
        <v>30</v>
      </c>
      <c r="M24" s="73"/>
      <c r="N24" s="73"/>
      <c r="O24" s="74"/>
    </row>
    <row r="25" spans="1:15" ht="21.9" customHeight="1" x14ac:dyDescent="0.3">
      <c r="A25" s="78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9" t="s">
        <v>61</v>
      </c>
      <c r="M25" s="9" t="s">
        <v>62</v>
      </c>
      <c r="N25" s="9" t="s">
        <v>63</v>
      </c>
      <c r="O25" s="83" t="s">
        <v>31</v>
      </c>
    </row>
    <row r="26" spans="1:15" ht="34.200000000000003" customHeight="1" x14ac:dyDescent="0.3">
      <c r="A26" s="79"/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10" t="s">
        <v>32</v>
      </c>
      <c r="M26" s="10" t="s">
        <v>33</v>
      </c>
      <c r="N26" s="10" t="s">
        <v>34</v>
      </c>
      <c r="O26" s="84"/>
    </row>
    <row r="27" spans="1:15" ht="14.4" x14ac:dyDescent="0.3">
      <c r="A27" s="11" t="s">
        <v>35</v>
      </c>
      <c r="B27" s="12" t="s">
        <v>36</v>
      </c>
      <c r="C27" s="12" t="s">
        <v>37</v>
      </c>
      <c r="D27" s="12" t="s">
        <v>38</v>
      </c>
      <c r="E27" s="12" t="s">
        <v>39</v>
      </c>
      <c r="F27" s="12" t="s">
        <v>40</v>
      </c>
      <c r="G27" s="12" t="s">
        <v>40</v>
      </c>
      <c r="H27" s="12" t="s">
        <v>40</v>
      </c>
      <c r="I27" s="12" t="s">
        <v>40</v>
      </c>
      <c r="J27" s="12" t="s">
        <v>40</v>
      </c>
      <c r="K27" s="12" t="s">
        <v>40</v>
      </c>
      <c r="L27" s="12" t="s">
        <v>41</v>
      </c>
      <c r="M27" s="12" t="s">
        <v>42</v>
      </c>
      <c r="N27" s="12" t="s">
        <v>43</v>
      </c>
      <c r="O27" s="13" t="s">
        <v>44</v>
      </c>
    </row>
    <row r="28" spans="1:15" ht="14.4" x14ac:dyDescent="0.3">
      <c r="A28" s="14" t="s">
        <v>45</v>
      </c>
      <c r="B28" s="15" t="s">
        <v>46</v>
      </c>
      <c r="C28" s="16" t="s">
        <v>47</v>
      </c>
      <c r="D28" s="16" t="s">
        <v>47</v>
      </c>
      <c r="E28" s="16" t="s">
        <v>47</v>
      </c>
      <c r="F28" s="16" t="s">
        <v>47</v>
      </c>
      <c r="G28" s="16" t="s">
        <v>47</v>
      </c>
      <c r="H28" s="16" t="s">
        <v>47</v>
      </c>
      <c r="I28" s="16" t="s">
        <v>47</v>
      </c>
      <c r="J28" s="16" t="s">
        <v>47</v>
      </c>
      <c r="K28" s="16" t="s">
        <v>47</v>
      </c>
      <c r="L28" s="17">
        <v>93792.43</v>
      </c>
      <c r="M28" s="17"/>
      <c r="N28" s="17"/>
      <c r="O28" s="18"/>
    </row>
    <row r="29" spans="1:15" ht="14.4" x14ac:dyDescent="0.3">
      <c r="A29" s="14" t="s">
        <v>48</v>
      </c>
      <c r="B29" s="19" t="s">
        <v>49</v>
      </c>
      <c r="C29" s="20" t="s">
        <v>47</v>
      </c>
      <c r="D29" s="20" t="s">
        <v>47</v>
      </c>
      <c r="E29" s="20" t="s">
        <v>47</v>
      </c>
      <c r="F29" s="20" t="s">
        <v>47</v>
      </c>
      <c r="G29" s="20" t="s">
        <v>47</v>
      </c>
      <c r="H29" s="20" t="s">
        <v>47</v>
      </c>
      <c r="I29" s="20" t="s">
        <v>47</v>
      </c>
      <c r="J29" s="20" t="s">
        <v>47</v>
      </c>
      <c r="K29" s="20" t="s">
        <v>47</v>
      </c>
      <c r="L29" s="21"/>
      <c r="M29" s="21"/>
      <c r="N29" s="21"/>
      <c r="O29" s="22"/>
    </row>
    <row r="30" spans="1:15" ht="21.6" x14ac:dyDescent="0.3">
      <c r="A30" s="23" t="s">
        <v>68</v>
      </c>
      <c r="B30" s="24" t="s">
        <v>69</v>
      </c>
      <c r="C30" s="25" t="s">
        <v>70</v>
      </c>
      <c r="D30" s="26" t="s">
        <v>70</v>
      </c>
      <c r="E30" s="26" t="s">
        <v>71</v>
      </c>
      <c r="F30" s="26" t="s">
        <v>72</v>
      </c>
      <c r="G30" s="26" t="s">
        <v>73</v>
      </c>
      <c r="H30" s="26" t="s">
        <v>70</v>
      </c>
      <c r="I30" s="26" t="s">
        <v>70</v>
      </c>
      <c r="J30" s="26" t="s">
        <v>74</v>
      </c>
      <c r="K30" s="26" t="s">
        <v>75</v>
      </c>
      <c r="L30" s="21">
        <v>189593910.66</v>
      </c>
      <c r="M30" s="21">
        <v>169310597.53</v>
      </c>
      <c r="N30" s="21">
        <v>169191465.38999999</v>
      </c>
      <c r="O30" s="22"/>
    </row>
    <row r="31" spans="1:15" ht="21.6" x14ac:dyDescent="0.3">
      <c r="A31" s="27" t="s">
        <v>76</v>
      </c>
      <c r="B31" s="28" t="s">
        <v>77</v>
      </c>
      <c r="C31" s="26" t="s">
        <v>78</v>
      </c>
      <c r="D31" s="26" t="s">
        <v>70</v>
      </c>
      <c r="E31" s="26" t="s">
        <v>71</v>
      </c>
      <c r="F31" s="26" t="s">
        <v>72</v>
      </c>
      <c r="G31" s="26" t="s">
        <v>73</v>
      </c>
      <c r="H31" s="26" t="s">
        <v>70</v>
      </c>
      <c r="I31" s="26" t="s">
        <v>78</v>
      </c>
      <c r="J31" s="26" t="s">
        <v>74</v>
      </c>
      <c r="K31" s="26" t="s">
        <v>75</v>
      </c>
      <c r="L31" s="29">
        <v>12033.12</v>
      </c>
      <c r="M31" s="29">
        <v>12033.12</v>
      </c>
      <c r="N31" s="29">
        <v>12033.12</v>
      </c>
      <c r="O31" s="22"/>
    </row>
    <row r="32" spans="1:15" ht="21.6" x14ac:dyDescent="0.3">
      <c r="A32" s="27" t="s">
        <v>79</v>
      </c>
      <c r="B32" s="28" t="s">
        <v>80</v>
      </c>
      <c r="C32" s="26" t="s">
        <v>78</v>
      </c>
      <c r="D32" s="26" t="s">
        <v>81</v>
      </c>
      <c r="E32" s="26" t="s">
        <v>71</v>
      </c>
      <c r="F32" s="26" t="s">
        <v>82</v>
      </c>
      <c r="G32" s="26" t="s">
        <v>36</v>
      </c>
      <c r="H32" s="26" t="s">
        <v>81</v>
      </c>
      <c r="I32" s="26" t="s">
        <v>78</v>
      </c>
      <c r="J32" s="26" t="s">
        <v>74</v>
      </c>
      <c r="K32" s="26" t="s">
        <v>75</v>
      </c>
      <c r="L32" s="29">
        <v>12033.12</v>
      </c>
      <c r="M32" s="29">
        <v>12033.12</v>
      </c>
      <c r="N32" s="29">
        <v>12033.12</v>
      </c>
      <c r="O32" s="22"/>
    </row>
    <row r="33" spans="1:15" ht="21.6" x14ac:dyDescent="0.3">
      <c r="A33" s="27" t="s">
        <v>83</v>
      </c>
      <c r="B33" s="28" t="s">
        <v>84</v>
      </c>
      <c r="C33" s="26" t="s">
        <v>85</v>
      </c>
      <c r="D33" s="26" t="s">
        <v>70</v>
      </c>
      <c r="E33" s="26" t="s">
        <v>71</v>
      </c>
      <c r="F33" s="26" t="s">
        <v>72</v>
      </c>
      <c r="G33" s="26" t="s">
        <v>73</v>
      </c>
      <c r="H33" s="26" t="s">
        <v>70</v>
      </c>
      <c r="I33" s="26" t="s">
        <v>85</v>
      </c>
      <c r="J33" s="26" t="s">
        <v>74</v>
      </c>
      <c r="K33" s="26" t="s">
        <v>75</v>
      </c>
      <c r="L33" s="29">
        <v>161048547.59999999</v>
      </c>
      <c r="M33" s="29">
        <v>152893145.41</v>
      </c>
      <c r="N33" s="29">
        <v>152774013.27000001</v>
      </c>
      <c r="O33" s="22"/>
    </row>
    <row r="34" spans="1:15" ht="21.6" x14ac:dyDescent="0.3">
      <c r="A34" s="27" t="s">
        <v>86</v>
      </c>
      <c r="B34" s="28"/>
      <c r="C34" s="26" t="s">
        <v>85</v>
      </c>
      <c r="D34" s="26" t="s">
        <v>87</v>
      </c>
      <c r="E34" s="26" t="s">
        <v>71</v>
      </c>
      <c r="F34" s="26" t="s">
        <v>88</v>
      </c>
      <c r="G34" s="26" t="s">
        <v>36</v>
      </c>
      <c r="H34" s="26" t="s">
        <v>87</v>
      </c>
      <c r="I34" s="26" t="s">
        <v>85</v>
      </c>
      <c r="J34" s="26" t="s">
        <v>74</v>
      </c>
      <c r="K34" s="26" t="s">
        <v>75</v>
      </c>
      <c r="L34" s="29">
        <v>1604000</v>
      </c>
      <c r="M34" s="29">
        <v>1604000</v>
      </c>
      <c r="N34" s="29">
        <v>1604000</v>
      </c>
      <c r="O34" s="22"/>
    </row>
    <row r="35" spans="1:15" ht="21.6" x14ac:dyDescent="0.3">
      <c r="A35" s="27" t="s">
        <v>89</v>
      </c>
      <c r="B35" s="28"/>
      <c r="C35" s="26" t="s">
        <v>85</v>
      </c>
      <c r="D35" s="26" t="s">
        <v>90</v>
      </c>
      <c r="E35" s="26" t="s">
        <v>71</v>
      </c>
      <c r="F35" s="26" t="s">
        <v>82</v>
      </c>
      <c r="G35" s="26" t="s">
        <v>36</v>
      </c>
      <c r="H35" s="26" t="s">
        <v>90</v>
      </c>
      <c r="I35" s="26" t="s">
        <v>85</v>
      </c>
      <c r="J35" s="26" t="s">
        <v>74</v>
      </c>
      <c r="K35" s="26" t="s">
        <v>75</v>
      </c>
      <c r="L35" s="29">
        <v>41788.89</v>
      </c>
      <c r="M35" s="29">
        <v>41788.89</v>
      </c>
      <c r="N35" s="29">
        <v>41788.89</v>
      </c>
      <c r="O35" s="22"/>
    </row>
    <row r="36" spans="1:15" ht="31.8" x14ac:dyDescent="0.3">
      <c r="A36" s="27" t="s">
        <v>91</v>
      </c>
      <c r="B36" s="28" t="s">
        <v>92</v>
      </c>
      <c r="C36" s="26" t="s">
        <v>85</v>
      </c>
      <c r="D36" s="26" t="s">
        <v>87</v>
      </c>
      <c r="E36" s="26" t="s">
        <v>71</v>
      </c>
      <c r="F36" s="26" t="s">
        <v>72</v>
      </c>
      <c r="G36" s="26" t="s">
        <v>38</v>
      </c>
      <c r="H36" s="26" t="s">
        <v>87</v>
      </c>
      <c r="I36" s="26" t="s">
        <v>85</v>
      </c>
      <c r="J36" s="26" t="s">
        <v>74</v>
      </c>
      <c r="K36" s="26" t="s">
        <v>75</v>
      </c>
      <c r="L36" s="29">
        <v>159402758.71000001</v>
      </c>
      <c r="M36" s="29">
        <v>151247356.52000001</v>
      </c>
      <c r="N36" s="29">
        <v>151128224.38</v>
      </c>
      <c r="O36" s="22"/>
    </row>
    <row r="37" spans="1:15" ht="31.8" x14ac:dyDescent="0.3">
      <c r="A37" s="27" t="s">
        <v>93</v>
      </c>
      <c r="B37" s="28" t="s">
        <v>92</v>
      </c>
      <c r="C37" s="26" t="s">
        <v>85</v>
      </c>
      <c r="D37" s="26" t="s">
        <v>87</v>
      </c>
      <c r="E37" s="26" t="s">
        <v>94</v>
      </c>
      <c r="F37" s="26" t="s">
        <v>95</v>
      </c>
      <c r="G37" s="26" t="s">
        <v>38</v>
      </c>
      <c r="H37" s="26" t="s">
        <v>87</v>
      </c>
      <c r="I37" s="26" t="s">
        <v>85</v>
      </c>
      <c r="J37" s="26" t="s">
        <v>74</v>
      </c>
      <c r="K37" s="26" t="s">
        <v>75</v>
      </c>
      <c r="L37" s="29">
        <v>7917218.2800000003</v>
      </c>
      <c r="M37" s="29">
        <v>4609080</v>
      </c>
      <c r="N37" s="29">
        <v>4609080</v>
      </c>
      <c r="O37" s="22"/>
    </row>
    <row r="38" spans="1:15" ht="31.8" x14ac:dyDescent="0.3">
      <c r="A38" s="27" t="s">
        <v>93</v>
      </c>
      <c r="B38" s="28" t="s">
        <v>92</v>
      </c>
      <c r="C38" s="26" t="s">
        <v>85</v>
      </c>
      <c r="D38" s="26" t="s">
        <v>87</v>
      </c>
      <c r="E38" s="26" t="s">
        <v>96</v>
      </c>
      <c r="F38" s="26" t="s">
        <v>95</v>
      </c>
      <c r="G38" s="26" t="s">
        <v>38</v>
      </c>
      <c r="H38" s="26" t="s">
        <v>87</v>
      </c>
      <c r="I38" s="26" t="s">
        <v>85</v>
      </c>
      <c r="J38" s="26" t="s">
        <v>74</v>
      </c>
      <c r="K38" s="26" t="s">
        <v>75</v>
      </c>
      <c r="L38" s="29">
        <v>52080</v>
      </c>
      <c r="M38" s="29"/>
      <c r="N38" s="29"/>
      <c r="O38" s="22"/>
    </row>
    <row r="39" spans="1:15" ht="31.8" x14ac:dyDescent="0.3">
      <c r="A39" s="27" t="s">
        <v>93</v>
      </c>
      <c r="B39" s="28" t="s">
        <v>92</v>
      </c>
      <c r="C39" s="26" t="s">
        <v>85</v>
      </c>
      <c r="D39" s="26" t="s">
        <v>87</v>
      </c>
      <c r="E39" s="26" t="s">
        <v>97</v>
      </c>
      <c r="F39" s="26" t="s">
        <v>95</v>
      </c>
      <c r="G39" s="26" t="s">
        <v>38</v>
      </c>
      <c r="H39" s="26" t="s">
        <v>87</v>
      </c>
      <c r="I39" s="26" t="s">
        <v>85</v>
      </c>
      <c r="J39" s="26" t="s">
        <v>74</v>
      </c>
      <c r="K39" s="26" t="s">
        <v>75</v>
      </c>
      <c r="L39" s="29">
        <v>2090870.06</v>
      </c>
      <c r="M39" s="29"/>
      <c r="N39" s="29"/>
      <c r="O39" s="22"/>
    </row>
    <row r="40" spans="1:15" ht="31.8" x14ac:dyDescent="0.3">
      <c r="A40" s="27" t="s">
        <v>93</v>
      </c>
      <c r="B40" s="28" t="s">
        <v>92</v>
      </c>
      <c r="C40" s="26" t="s">
        <v>85</v>
      </c>
      <c r="D40" s="26" t="s">
        <v>87</v>
      </c>
      <c r="E40" s="26" t="s">
        <v>98</v>
      </c>
      <c r="F40" s="26" t="s">
        <v>95</v>
      </c>
      <c r="G40" s="26" t="s">
        <v>38</v>
      </c>
      <c r="H40" s="26" t="s">
        <v>87</v>
      </c>
      <c r="I40" s="26" t="s">
        <v>85</v>
      </c>
      <c r="J40" s="26" t="s">
        <v>74</v>
      </c>
      <c r="K40" s="26" t="s">
        <v>75</v>
      </c>
      <c r="L40" s="29">
        <v>531376.52</v>
      </c>
      <c r="M40" s="29">
        <v>531376.52</v>
      </c>
      <c r="N40" s="29">
        <v>412244.38</v>
      </c>
      <c r="O40" s="22"/>
    </row>
    <row r="41" spans="1:15" ht="31.8" x14ac:dyDescent="0.3">
      <c r="A41" s="27" t="s">
        <v>93</v>
      </c>
      <c r="B41" s="28" t="s">
        <v>92</v>
      </c>
      <c r="C41" s="26" t="s">
        <v>85</v>
      </c>
      <c r="D41" s="26" t="s">
        <v>87</v>
      </c>
      <c r="E41" s="26" t="s">
        <v>99</v>
      </c>
      <c r="F41" s="26" t="s">
        <v>100</v>
      </c>
      <c r="G41" s="26" t="s">
        <v>38</v>
      </c>
      <c r="H41" s="26" t="s">
        <v>87</v>
      </c>
      <c r="I41" s="26" t="s">
        <v>85</v>
      </c>
      <c r="J41" s="26" t="s">
        <v>74</v>
      </c>
      <c r="K41" s="26" t="s">
        <v>75</v>
      </c>
      <c r="L41" s="29">
        <v>19568800</v>
      </c>
      <c r="M41" s="29">
        <v>19731000</v>
      </c>
      <c r="N41" s="29">
        <v>19731000</v>
      </c>
      <c r="O41" s="22"/>
    </row>
    <row r="42" spans="1:15" ht="31.8" x14ac:dyDescent="0.3">
      <c r="A42" s="27" t="s">
        <v>93</v>
      </c>
      <c r="B42" s="28" t="s">
        <v>92</v>
      </c>
      <c r="C42" s="26" t="s">
        <v>85</v>
      </c>
      <c r="D42" s="26" t="s">
        <v>87</v>
      </c>
      <c r="E42" s="26" t="s">
        <v>101</v>
      </c>
      <c r="F42" s="26" t="s">
        <v>95</v>
      </c>
      <c r="G42" s="26" t="s">
        <v>38</v>
      </c>
      <c r="H42" s="26" t="s">
        <v>87</v>
      </c>
      <c r="I42" s="26" t="s">
        <v>85</v>
      </c>
      <c r="J42" s="26" t="s">
        <v>74</v>
      </c>
      <c r="K42" s="26" t="s">
        <v>75</v>
      </c>
      <c r="L42" s="29">
        <v>102437495.84999999</v>
      </c>
      <c r="M42" s="29">
        <v>99269700</v>
      </c>
      <c r="N42" s="29">
        <v>99269700</v>
      </c>
      <c r="O42" s="22"/>
    </row>
    <row r="43" spans="1:15" ht="31.8" x14ac:dyDescent="0.3">
      <c r="A43" s="27" t="s">
        <v>93</v>
      </c>
      <c r="B43" s="28" t="s">
        <v>92</v>
      </c>
      <c r="C43" s="26" t="s">
        <v>85</v>
      </c>
      <c r="D43" s="26" t="s">
        <v>87</v>
      </c>
      <c r="E43" s="26" t="s">
        <v>102</v>
      </c>
      <c r="F43" s="26" t="s">
        <v>95</v>
      </c>
      <c r="G43" s="26" t="s">
        <v>38</v>
      </c>
      <c r="H43" s="26" t="s">
        <v>87</v>
      </c>
      <c r="I43" s="26" t="s">
        <v>85</v>
      </c>
      <c r="J43" s="26" t="s">
        <v>74</v>
      </c>
      <c r="K43" s="26" t="s">
        <v>75</v>
      </c>
      <c r="L43" s="29">
        <v>26804918</v>
      </c>
      <c r="M43" s="29">
        <v>27106200</v>
      </c>
      <c r="N43" s="29">
        <v>27106200</v>
      </c>
      <c r="O43" s="22"/>
    </row>
    <row r="44" spans="1:15" ht="21.6" x14ac:dyDescent="0.3">
      <c r="A44" s="27" t="s">
        <v>103</v>
      </c>
      <c r="B44" s="28" t="s">
        <v>104</v>
      </c>
      <c r="C44" s="26" t="s">
        <v>105</v>
      </c>
      <c r="D44" s="26" t="s">
        <v>70</v>
      </c>
      <c r="E44" s="26" t="s">
        <v>71</v>
      </c>
      <c r="F44" s="26" t="s">
        <v>72</v>
      </c>
      <c r="G44" s="26" t="s">
        <v>73</v>
      </c>
      <c r="H44" s="26" t="s">
        <v>70</v>
      </c>
      <c r="I44" s="26" t="s">
        <v>105</v>
      </c>
      <c r="J44" s="26" t="s">
        <v>74</v>
      </c>
      <c r="K44" s="26" t="s">
        <v>75</v>
      </c>
      <c r="L44" s="29">
        <v>28533329.940000001</v>
      </c>
      <c r="M44" s="29">
        <v>16405419</v>
      </c>
      <c r="N44" s="29">
        <v>16405419</v>
      </c>
      <c r="O44" s="22"/>
    </row>
    <row r="45" spans="1:15" ht="21.6" x14ac:dyDescent="0.3">
      <c r="A45" s="27" t="s">
        <v>106</v>
      </c>
      <c r="B45" s="28"/>
      <c r="C45" s="26" t="s">
        <v>105</v>
      </c>
      <c r="D45" s="26" t="s">
        <v>107</v>
      </c>
      <c r="E45" s="26" t="s">
        <v>71</v>
      </c>
      <c r="F45" s="26" t="s">
        <v>82</v>
      </c>
      <c r="G45" s="26" t="s">
        <v>36</v>
      </c>
      <c r="H45" s="26" t="s">
        <v>107</v>
      </c>
      <c r="I45" s="26" t="s">
        <v>105</v>
      </c>
      <c r="J45" s="26" t="s">
        <v>74</v>
      </c>
      <c r="K45" s="26" t="s">
        <v>75</v>
      </c>
      <c r="L45" s="29">
        <v>330000</v>
      </c>
      <c r="M45" s="29">
        <v>330000</v>
      </c>
      <c r="N45" s="29">
        <v>330000</v>
      </c>
      <c r="O45" s="22"/>
    </row>
    <row r="46" spans="1:15" ht="21.6" x14ac:dyDescent="0.3">
      <c r="A46" s="27" t="s">
        <v>108</v>
      </c>
      <c r="B46" s="28" t="s">
        <v>109</v>
      </c>
      <c r="C46" s="26" t="s">
        <v>105</v>
      </c>
      <c r="D46" s="26" t="s">
        <v>110</v>
      </c>
      <c r="E46" s="26" t="s">
        <v>71</v>
      </c>
      <c r="F46" s="26" t="s">
        <v>72</v>
      </c>
      <c r="G46" s="26" t="s">
        <v>39</v>
      </c>
      <c r="H46" s="26" t="s">
        <v>110</v>
      </c>
      <c r="I46" s="26" t="s">
        <v>105</v>
      </c>
      <c r="J46" s="26" t="s">
        <v>74</v>
      </c>
      <c r="K46" s="26" t="s">
        <v>75</v>
      </c>
      <c r="L46" s="29">
        <v>28203329.940000001</v>
      </c>
      <c r="M46" s="29">
        <v>16075419</v>
      </c>
      <c r="N46" s="29">
        <v>16075419</v>
      </c>
      <c r="O46" s="22"/>
    </row>
    <row r="47" spans="1:15" ht="21.6" x14ac:dyDescent="0.3">
      <c r="A47" s="27" t="s">
        <v>111</v>
      </c>
      <c r="B47" s="28" t="s">
        <v>109</v>
      </c>
      <c r="C47" s="26" t="s">
        <v>105</v>
      </c>
      <c r="D47" s="26" t="s">
        <v>110</v>
      </c>
      <c r="E47" s="26" t="s">
        <v>112</v>
      </c>
      <c r="F47" s="26" t="s">
        <v>72</v>
      </c>
      <c r="G47" s="26" t="s">
        <v>39</v>
      </c>
      <c r="H47" s="26" t="s">
        <v>110</v>
      </c>
      <c r="I47" s="26" t="s">
        <v>105</v>
      </c>
      <c r="J47" s="26" t="s">
        <v>74</v>
      </c>
      <c r="K47" s="26" t="s">
        <v>75</v>
      </c>
      <c r="L47" s="29">
        <v>3319000</v>
      </c>
      <c r="M47" s="29">
        <v>3319000</v>
      </c>
      <c r="N47" s="29">
        <v>3319000</v>
      </c>
      <c r="O47" s="22"/>
    </row>
    <row r="48" spans="1:15" ht="21.6" x14ac:dyDescent="0.3">
      <c r="A48" s="27" t="s">
        <v>111</v>
      </c>
      <c r="B48" s="28" t="s">
        <v>109</v>
      </c>
      <c r="C48" s="26" t="s">
        <v>105</v>
      </c>
      <c r="D48" s="26" t="s">
        <v>110</v>
      </c>
      <c r="E48" s="26" t="s">
        <v>113</v>
      </c>
      <c r="F48" s="26" t="s">
        <v>72</v>
      </c>
      <c r="G48" s="26" t="s">
        <v>39</v>
      </c>
      <c r="H48" s="26" t="s">
        <v>110</v>
      </c>
      <c r="I48" s="26" t="s">
        <v>105</v>
      </c>
      <c r="J48" s="26" t="s">
        <v>74</v>
      </c>
      <c r="K48" s="26" t="s">
        <v>75</v>
      </c>
      <c r="L48" s="29">
        <v>50000</v>
      </c>
      <c r="M48" s="29"/>
      <c r="N48" s="29"/>
      <c r="O48" s="22"/>
    </row>
    <row r="49" spans="1:15" ht="21.6" x14ac:dyDescent="0.3">
      <c r="A49" s="27" t="s">
        <v>111</v>
      </c>
      <c r="B49" s="28" t="s">
        <v>109</v>
      </c>
      <c r="C49" s="26" t="s">
        <v>105</v>
      </c>
      <c r="D49" s="26" t="s">
        <v>110</v>
      </c>
      <c r="E49" s="26" t="s">
        <v>114</v>
      </c>
      <c r="F49" s="26" t="s">
        <v>72</v>
      </c>
      <c r="G49" s="26" t="s">
        <v>39</v>
      </c>
      <c r="H49" s="26" t="s">
        <v>110</v>
      </c>
      <c r="I49" s="26" t="s">
        <v>105</v>
      </c>
      <c r="J49" s="26" t="s">
        <v>74</v>
      </c>
      <c r="K49" s="26" t="s">
        <v>75</v>
      </c>
      <c r="L49" s="29">
        <v>1292524</v>
      </c>
      <c r="M49" s="29">
        <v>1308540</v>
      </c>
      <c r="N49" s="29">
        <v>1308540</v>
      </c>
      <c r="O49" s="22"/>
    </row>
    <row r="50" spans="1:15" ht="21.6" x14ac:dyDescent="0.3">
      <c r="A50" s="27" t="s">
        <v>111</v>
      </c>
      <c r="B50" s="28" t="s">
        <v>109</v>
      </c>
      <c r="C50" s="26" t="s">
        <v>105</v>
      </c>
      <c r="D50" s="26" t="s">
        <v>110</v>
      </c>
      <c r="E50" s="26" t="s">
        <v>115</v>
      </c>
      <c r="F50" s="26" t="s">
        <v>72</v>
      </c>
      <c r="G50" s="26" t="s">
        <v>39</v>
      </c>
      <c r="H50" s="26" t="s">
        <v>110</v>
      </c>
      <c r="I50" s="26" t="s">
        <v>105</v>
      </c>
      <c r="J50" s="26" t="s">
        <v>74</v>
      </c>
      <c r="K50" s="26" t="s">
        <v>75</v>
      </c>
      <c r="L50" s="29">
        <v>122842</v>
      </c>
      <c r="M50" s="29">
        <v>130850</v>
      </c>
      <c r="N50" s="29">
        <v>130850</v>
      </c>
      <c r="O50" s="22"/>
    </row>
    <row r="51" spans="1:15" ht="21.6" x14ac:dyDescent="0.3">
      <c r="A51" s="27" t="s">
        <v>111</v>
      </c>
      <c r="B51" s="28" t="s">
        <v>109</v>
      </c>
      <c r="C51" s="26" t="s">
        <v>105</v>
      </c>
      <c r="D51" s="26" t="s">
        <v>110</v>
      </c>
      <c r="E51" s="26" t="s">
        <v>116</v>
      </c>
      <c r="F51" s="26" t="s">
        <v>72</v>
      </c>
      <c r="G51" s="26" t="s">
        <v>39</v>
      </c>
      <c r="H51" s="26" t="s">
        <v>110</v>
      </c>
      <c r="I51" s="26" t="s">
        <v>105</v>
      </c>
      <c r="J51" s="26" t="s">
        <v>74</v>
      </c>
      <c r="K51" s="26" t="s">
        <v>75</v>
      </c>
      <c r="L51" s="29">
        <v>81000</v>
      </c>
      <c r="M51" s="29">
        <v>45000</v>
      </c>
      <c r="N51" s="29">
        <v>45000</v>
      </c>
      <c r="O51" s="22"/>
    </row>
    <row r="52" spans="1:15" ht="21.6" x14ac:dyDescent="0.3">
      <c r="A52" s="27" t="s">
        <v>111</v>
      </c>
      <c r="B52" s="28" t="s">
        <v>109</v>
      </c>
      <c r="C52" s="26" t="s">
        <v>105</v>
      </c>
      <c r="D52" s="26" t="s">
        <v>110</v>
      </c>
      <c r="E52" s="26" t="s">
        <v>117</v>
      </c>
      <c r="F52" s="26" t="s">
        <v>72</v>
      </c>
      <c r="G52" s="26" t="s">
        <v>39</v>
      </c>
      <c r="H52" s="26" t="s">
        <v>110</v>
      </c>
      <c r="I52" s="26" t="s">
        <v>105</v>
      </c>
      <c r="J52" s="26" t="s">
        <v>74</v>
      </c>
      <c r="K52" s="26" t="s">
        <v>75</v>
      </c>
      <c r="L52" s="29">
        <v>3064153</v>
      </c>
      <c r="M52" s="29">
        <v>3064153</v>
      </c>
      <c r="N52" s="29">
        <v>3064153</v>
      </c>
      <c r="O52" s="22"/>
    </row>
    <row r="53" spans="1:15" ht="21.6" x14ac:dyDescent="0.3">
      <c r="A53" s="27" t="s">
        <v>111</v>
      </c>
      <c r="B53" s="28" t="s">
        <v>109</v>
      </c>
      <c r="C53" s="26" t="s">
        <v>105</v>
      </c>
      <c r="D53" s="26" t="s">
        <v>110</v>
      </c>
      <c r="E53" s="26" t="s">
        <v>118</v>
      </c>
      <c r="F53" s="26" t="s">
        <v>72</v>
      </c>
      <c r="G53" s="26" t="s">
        <v>39</v>
      </c>
      <c r="H53" s="26" t="s">
        <v>110</v>
      </c>
      <c r="I53" s="26" t="s">
        <v>105</v>
      </c>
      <c r="J53" s="26" t="s">
        <v>74</v>
      </c>
      <c r="K53" s="26" t="s">
        <v>75</v>
      </c>
      <c r="L53" s="29">
        <v>13089285</v>
      </c>
      <c r="M53" s="29"/>
      <c r="N53" s="29"/>
      <c r="O53" s="22"/>
    </row>
    <row r="54" spans="1:15" ht="21.6" x14ac:dyDescent="0.3">
      <c r="A54" s="27" t="s">
        <v>111</v>
      </c>
      <c r="B54" s="28" t="s">
        <v>109</v>
      </c>
      <c r="C54" s="26" t="s">
        <v>105</v>
      </c>
      <c r="D54" s="26" t="s">
        <v>110</v>
      </c>
      <c r="E54" s="26" t="s">
        <v>119</v>
      </c>
      <c r="F54" s="26" t="s">
        <v>72</v>
      </c>
      <c r="G54" s="26" t="s">
        <v>39</v>
      </c>
      <c r="H54" s="26" t="s">
        <v>110</v>
      </c>
      <c r="I54" s="26" t="s">
        <v>105</v>
      </c>
      <c r="J54" s="26" t="s">
        <v>74</v>
      </c>
      <c r="K54" s="26" t="s">
        <v>75</v>
      </c>
      <c r="L54" s="29">
        <v>3032405.94</v>
      </c>
      <c r="M54" s="29">
        <v>5123276</v>
      </c>
      <c r="N54" s="29">
        <v>5123276</v>
      </c>
      <c r="O54" s="22"/>
    </row>
    <row r="55" spans="1:15" ht="21.6" x14ac:dyDescent="0.3">
      <c r="A55" s="27" t="s">
        <v>111</v>
      </c>
      <c r="B55" s="28" t="s">
        <v>109</v>
      </c>
      <c r="C55" s="26" t="s">
        <v>105</v>
      </c>
      <c r="D55" s="26" t="s">
        <v>110</v>
      </c>
      <c r="E55" s="26" t="s">
        <v>120</v>
      </c>
      <c r="F55" s="26" t="s">
        <v>72</v>
      </c>
      <c r="G55" s="26" t="s">
        <v>39</v>
      </c>
      <c r="H55" s="26" t="s">
        <v>110</v>
      </c>
      <c r="I55" s="26" t="s">
        <v>105</v>
      </c>
      <c r="J55" s="26" t="s">
        <v>74</v>
      </c>
      <c r="K55" s="26" t="s">
        <v>75</v>
      </c>
      <c r="L55" s="29">
        <v>500000</v>
      </c>
      <c r="M55" s="29"/>
      <c r="N55" s="29"/>
      <c r="O55" s="22"/>
    </row>
    <row r="56" spans="1:15" ht="21.6" x14ac:dyDescent="0.3">
      <c r="A56" s="27" t="s">
        <v>111</v>
      </c>
      <c r="B56" s="28" t="s">
        <v>109</v>
      </c>
      <c r="C56" s="26" t="s">
        <v>105</v>
      </c>
      <c r="D56" s="26" t="s">
        <v>110</v>
      </c>
      <c r="E56" s="26" t="s">
        <v>121</v>
      </c>
      <c r="F56" s="26" t="s">
        <v>72</v>
      </c>
      <c r="G56" s="26" t="s">
        <v>39</v>
      </c>
      <c r="H56" s="26" t="s">
        <v>110</v>
      </c>
      <c r="I56" s="26" t="s">
        <v>105</v>
      </c>
      <c r="J56" s="26" t="s">
        <v>74</v>
      </c>
      <c r="K56" s="26" t="s">
        <v>75</v>
      </c>
      <c r="L56" s="29">
        <v>2052485</v>
      </c>
      <c r="M56" s="29">
        <v>1960000</v>
      </c>
      <c r="N56" s="29">
        <v>1960000</v>
      </c>
      <c r="O56" s="22"/>
    </row>
    <row r="57" spans="1:15" ht="21.6" x14ac:dyDescent="0.3">
      <c r="A57" s="27" t="s">
        <v>111</v>
      </c>
      <c r="B57" s="28" t="s">
        <v>109</v>
      </c>
      <c r="C57" s="26" t="s">
        <v>105</v>
      </c>
      <c r="D57" s="26" t="s">
        <v>122</v>
      </c>
      <c r="E57" s="26" t="s">
        <v>121</v>
      </c>
      <c r="F57" s="26" t="s">
        <v>72</v>
      </c>
      <c r="G57" s="26" t="s">
        <v>39</v>
      </c>
      <c r="H57" s="26" t="s">
        <v>122</v>
      </c>
      <c r="I57" s="26" t="s">
        <v>105</v>
      </c>
      <c r="J57" s="26" t="s">
        <v>74</v>
      </c>
      <c r="K57" s="26" t="s">
        <v>75</v>
      </c>
      <c r="L57" s="29">
        <v>511515</v>
      </c>
      <c r="M57" s="29"/>
      <c r="N57" s="29"/>
      <c r="O57" s="22"/>
    </row>
    <row r="58" spans="1:15" ht="21.6" x14ac:dyDescent="0.3">
      <c r="A58" s="27" t="s">
        <v>111</v>
      </c>
      <c r="B58" s="28" t="s">
        <v>109</v>
      </c>
      <c r="C58" s="26" t="s">
        <v>105</v>
      </c>
      <c r="D58" s="26" t="s">
        <v>110</v>
      </c>
      <c r="E58" s="26" t="s">
        <v>123</v>
      </c>
      <c r="F58" s="26" t="s">
        <v>72</v>
      </c>
      <c r="G58" s="26" t="s">
        <v>39</v>
      </c>
      <c r="H58" s="26" t="s">
        <v>110</v>
      </c>
      <c r="I58" s="26" t="s">
        <v>105</v>
      </c>
      <c r="J58" s="26" t="s">
        <v>74</v>
      </c>
      <c r="K58" s="26" t="s">
        <v>75</v>
      </c>
      <c r="L58" s="29">
        <v>914000</v>
      </c>
      <c r="M58" s="29">
        <v>914000</v>
      </c>
      <c r="N58" s="29">
        <v>914000</v>
      </c>
      <c r="O58" s="22"/>
    </row>
    <row r="59" spans="1:15" ht="21.6" x14ac:dyDescent="0.3">
      <c r="A59" s="27" t="s">
        <v>111</v>
      </c>
      <c r="B59" s="28" t="s">
        <v>109</v>
      </c>
      <c r="C59" s="26" t="s">
        <v>105</v>
      </c>
      <c r="D59" s="26" t="s">
        <v>110</v>
      </c>
      <c r="E59" s="26" t="s">
        <v>124</v>
      </c>
      <c r="F59" s="26" t="s">
        <v>72</v>
      </c>
      <c r="G59" s="26" t="s">
        <v>39</v>
      </c>
      <c r="H59" s="26" t="s">
        <v>110</v>
      </c>
      <c r="I59" s="26" t="s">
        <v>105</v>
      </c>
      <c r="J59" s="26" t="s">
        <v>74</v>
      </c>
      <c r="K59" s="26" t="s">
        <v>75</v>
      </c>
      <c r="L59" s="29">
        <v>174120</v>
      </c>
      <c r="M59" s="29">
        <v>210600</v>
      </c>
      <c r="N59" s="29">
        <v>210600</v>
      </c>
      <c r="O59" s="22"/>
    </row>
    <row r="60" spans="1:15" ht="21.6" x14ac:dyDescent="0.3">
      <c r="A60" s="23" t="s">
        <v>125</v>
      </c>
      <c r="B60" s="24" t="s">
        <v>126</v>
      </c>
      <c r="C60" s="25" t="s">
        <v>70</v>
      </c>
      <c r="D60" s="26" t="s">
        <v>70</v>
      </c>
      <c r="E60" s="26" t="s">
        <v>71</v>
      </c>
      <c r="F60" s="26" t="s">
        <v>72</v>
      </c>
      <c r="G60" s="26" t="s">
        <v>73</v>
      </c>
      <c r="H60" s="26" t="s">
        <v>70</v>
      </c>
      <c r="I60" s="26" t="s">
        <v>70</v>
      </c>
      <c r="J60" s="26" t="s">
        <v>74</v>
      </c>
      <c r="K60" s="26" t="s">
        <v>75</v>
      </c>
      <c r="L60" s="21"/>
      <c r="M60" s="21"/>
      <c r="N60" s="21"/>
      <c r="O60" s="22"/>
    </row>
    <row r="61" spans="1:15" ht="21.6" x14ac:dyDescent="0.3">
      <c r="A61" s="23" t="s">
        <v>127</v>
      </c>
      <c r="B61" s="24" t="s">
        <v>128</v>
      </c>
      <c r="C61" s="25" t="s">
        <v>70</v>
      </c>
      <c r="D61" s="26" t="s">
        <v>70</v>
      </c>
      <c r="E61" s="26" t="s">
        <v>71</v>
      </c>
      <c r="F61" s="26" t="s">
        <v>72</v>
      </c>
      <c r="G61" s="26" t="s">
        <v>73</v>
      </c>
      <c r="H61" s="26" t="s">
        <v>70</v>
      </c>
      <c r="I61" s="26" t="s">
        <v>70</v>
      </c>
      <c r="J61" s="26" t="s">
        <v>74</v>
      </c>
      <c r="K61" s="26" t="s">
        <v>75</v>
      </c>
      <c r="L61" s="21"/>
      <c r="M61" s="21"/>
      <c r="N61" s="21"/>
      <c r="O61" s="22"/>
    </row>
    <row r="62" spans="1:15" ht="21.6" x14ac:dyDescent="0.3">
      <c r="A62" s="23" t="s">
        <v>129</v>
      </c>
      <c r="B62" s="24" t="s">
        <v>130</v>
      </c>
      <c r="C62" s="25" t="s">
        <v>70</v>
      </c>
      <c r="D62" s="26" t="s">
        <v>70</v>
      </c>
      <c r="E62" s="26" t="s">
        <v>71</v>
      </c>
      <c r="F62" s="26" t="s">
        <v>72</v>
      </c>
      <c r="G62" s="26" t="s">
        <v>73</v>
      </c>
      <c r="H62" s="26" t="s">
        <v>70</v>
      </c>
      <c r="I62" s="26" t="s">
        <v>70</v>
      </c>
      <c r="J62" s="26" t="s">
        <v>74</v>
      </c>
      <c r="K62" s="26" t="s">
        <v>75</v>
      </c>
      <c r="L62" s="21">
        <v>189687703.09</v>
      </c>
      <c r="M62" s="21">
        <v>169310597.53</v>
      </c>
      <c r="N62" s="21">
        <v>169191465.38999999</v>
      </c>
      <c r="O62" s="22"/>
    </row>
    <row r="63" spans="1:15" ht="21.6" x14ac:dyDescent="0.3">
      <c r="A63" s="27" t="s">
        <v>131</v>
      </c>
      <c r="B63" s="28" t="s">
        <v>132</v>
      </c>
      <c r="C63" s="26" t="s">
        <v>70</v>
      </c>
      <c r="D63" s="26" t="s">
        <v>70</v>
      </c>
      <c r="E63" s="26" t="s">
        <v>71</v>
      </c>
      <c r="F63" s="26" t="s">
        <v>72</v>
      </c>
      <c r="G63" s="26" t="s">
        <v>73</v>
      </c>
      <c r="H63" s="26" t="s">
        <v>70</v>
      </c>
      <c r="I63" s="26" t="s">
        <v>70</v>
      </c>
      <c r="J63" s="26" t="s">
        <v>74</v>
      </c>
      <c r="K63" s="26" t="s">
        <v>75</v>
      </c>
      <c r="L63" s="29">
        <v>127052829.64</v>
      </c>
      <c r="M63" s="29">
        <v>123692611.36</v>
      </c>
      <c r="N63" s="29">
        <v>123573479.22</v>
      </c>
      <c r="O63" s="22"/>
    </row>
    <row r="64" spans="1:15" ht="21.6" x14ac:dyDescent="0.3">
      <c r="A64" s="27" t="s">
        <v>133</v>
      </c>
      <c r="B64" s="28" t="s">
        <v>134</v>
      </c>
      <c r="C64" s="26" t="s">
        <v>135</v>
      </c>
      <c r="D64" s="26" t="s">
        <v>70</v>
      </c>
      <c r="E64" s="26" t="s">
        <v>71</v>
      </c>
      <c r="F64" s="26" t="s">
        <v>72</v>
      </c>
      <c r="G64" s="26" t="s">
        <v>73</v>
      </c>
      <c r="H64" s="26" t="s">
        <v>70</v>
      </c>
      <c r="I64" s="26" t="s">
        <v>70</v>
      </c>
      <c r="J64" s="26" t="s">
        <v>74</v>
      </c>
      <c r="K64" s="26" t="s">
        <v>75</v>
      </c>
      <c r="L64" s="29">
        <v>97671860.519999996</v>
      </c>
      <c r="M64" s="29">
        <v>95091047.739999995</v>
      </c>
      <c r="N64" s="29">
        <v>94999548.400000006</v>
      </c>
      <c r="O64" s="22"/>
    </row>
    <row r="65" spans="1:15" ht="21.6" x14ac:dyDescent="0.3">
      <c r="A65" s="27" t="s">
        <v>136</v>
      </c>
      <c r="B65" s="28" t="s">
        <v>134</v>
      </c>
      <c r="C65" s="26" t="s">
        <v>135</v>
      </c>
      <c r="D65" s="26" t="s">
        <v>137</v>
      </c>
      <c r="E65" s="26" t="s">
        <v>71</v>
      </c>
      <c r="F65" s="26" t="s">
        <v>138</v>
      </c>
      <c r="G65" s="26" t="s">
        <v>36</v>
      </c>
      <c r="H65" s="26" t="s">
        <v>137</v>
      </c>
      <c r="I65" s="26" t="s">
        <v>70</v>
      </c>
      <c r="J65" s="26" t="s">
        <v>74</v>
      </c>
      <c r="K65" s="26" t="s">
        <v>75</v>
      </c>
      <c r="L65" s="29">
        <v>847952.72</v>
      </c>
      <c r="M65" s="29">
        <v>847952.72</v>
      </c>
      <c r="N65" s="29">
        <v>847952.72</v>
      </c>
      <c r="O65" s="22"/>
    </row>
    <row r="66" spans="1:15" ht="21.6" x14ac:dyDescent="0.3">
      <c r="A66" s="27" t="s">
        <v>136</v>
      </c>
      <c r="B66" s="28" t="s">
        <v>134</v>
      </c>
      <c r="C66" s="26" t="s">
        <v>135</v>
      </c>
      <c r="D66" s="26" t="s">
        <v>137</v>
      </c>
      <c r="E66" s="26" t="s">
        <v>94</v>
      </c>
      <c r="F66" s="26" t="s">
        <v>139</v>
      </c>
      <c r="G66" s="26" t="s">
        <v>38</v>
      </c>
      <c r="H66" s="26" t="s">
        <v>137</v>
      </c>
      <c r="I66" s="26" t="s">
        <v>70</v>
      </c>
      <c r="J66" s="26" t="s">
        <v>74</v>
      </c>
      <c r="K66" s="26" t="s">
        <v>75</v>
      </c>
      <c r="L66" s="29">
        <v>6080812.7800000003</v>
      </c>
      <c r="M66" s="29">
        <v>3540000</v>
      </c>
      <c r="N66" s="29">
        <v>3540000</v>
      </c>
      <c r="O66" s="22"/>
    </row>
    <row r="67" spans="1:15" ht="21.6" x14ac:dyDescent="0.3">
      <c r="A67" s="27" t="s">
        <v>136</v>
      </c>
      <c r="B67" s="28" t="s">
        <v>134</v>
      </c>
      <c r="C67" s="26" t="s">
        <v>135</v>
      </c>
      <c r="D67" s="26" t="s">
        <v>137</v>
      </c>
      <c r="E67" s="26" t="s">
        <v>96</v>
      </c>
      <c r="F67" s="26" t="s">
        <v>139</v>
      </c>
      <c r="G67" s="26" t="s">
        <v>38</v>
      </c>
      <c r="H67" s="26" t="s">
        <v>137</v>
      </c>
      <c r="I67" s="26" t="s">
        <v>70</v>
      </c>
      <c r="J67" s="26" t="s">
        <v>74</v>
      </c>
      <c r="K67" s="26" t="s">
        <v>75</v>
      </c>
      <c r="L67" s="29">
        <v>40000</v>
      </c>
      <c r="M67" s="29"/>
      <c r="N67" s="29"/>
      <c r="O67" s="22"/>
    </row>
    <row r="68" spans="1:15" ht="21.6" x14ac:dyDescent="0.3">
      <c r="A68" s="27" t="s">
        <v>136</v>
      </c>
      <c r="B68" s="28" t="s">
        <v>134</v>
      </c>
      <c r="C68" s="26" t="s">
        <v>135</v>
      </c>
      <c r="D68" s="26" t="s">
        <v>137</v>
      </c>
      <c r="E68" s="26" t="s">
        <v>98</v>
      </c>
      <c r="F68" s="26" t="s">
        <v>139</v>
      </c>
      <c r="G68" s="26" t="s">
        <v>38</v>
      </c>
      <c r="H68" s="26" t="s">
        <v>137</v>
      </c>
      <c r="I68" s="26" t="s">
        <v>70</v>
      </c>
      <c r="J68" s="26" t="s">
        <v>74</v>
      </c>
      <c r="K68" s="26" t="s">
        <v>75</v>
      </c>
      <c r="L68" s="29">
        <v>408123.29</v>
      </c>
      <c r="M68" s="29">
        <v>408123.29</v>
      </c>
      <c r="N68" s="29">
        <v>316623.95</v>
      </c>
      <c r="O68" s="22"/>
    </row>
    <row r="69" spans="1:15" ht="21.6" x14ac:dyDescent="0.3">
      <c r="A69" s="27" t="s">
        <v>136</v>
      </c>
      <c r="B69" s="28" t="s">
        <v>134</v>
      </c>
      <c r="C69" s="26" t="s">
        <v>135</v>
      </c>
      <c r="D69" s="26" t="s">
        <v>137</v>
      </c>
      <c r="E69" s="26" t="s">
        <v>101</v>
      </c>
      <c r="F69" s="26" t="s">
        <v>139</v>
      </c>
      <c r="G69" s="26" t="s">
        <v>38</v>
      </c>
      <c r="H69" s="26" t="s">
        <v>137</v>
      </c>
      <c r="I69" s="26" t="s">
        <v>70</v>
      </c>
      <c r="J69" s="26" t="s">
        <v>74</v>
      </c>
      <c r="K69" s="26" t="s">
        <v>75</v>
      </c>
      <c r="L69" s="29">
        <v>70573118.280000001</v>
      </c>
      <c r="M69" s="29">
        <v>70573118.280000001</v>
      </c>
      <c r="N69" s="29">
        <v>70573118.280000001</v>
      </c>
      <c r="O69" s="22"/>
    </row>
    <row r="70" spans="1:15" ht="21.6" x14ac:dyDescent="0.3">
      <c r="A70" s="27" t="s">
        <v>136</v>
      </c>
      <c r="B70" s="28" t="s">
        <v>134</v>
      </c>
      <c r="C70" s="26" t="s">
        <v>135</v>
      </c>
      <c r="D70" s="26" t="s">
        <v>137</v>
      </c>
      <c r="E70" s="26" t="s">
        <v>102</v>
      </c>
      <c r="F70" s="26" t="s">
        <v>139</v>
      </c>
      <c r="G70" s="26" t="s">
        <v>38</v>
      </c>
      <c r="H70" s="26" t="s">
        <v>137</v>
      </c>
      <c r="I70" s="26" t="s">
        <v>70</v>
      </c>
      <c r="J70" s="26" t="s">
        <v>74</v>
      </c>
      <c r="K70" s="26" t="s">
        <v>75</v>
      </c>
      <c r="L70" s="29">
        <v>17258064.52</v>
      </c>
      <c r="M70" s="29">
        <v>17258064.52</v>
      </c>
      <c r="N70" s="29">
        <v>17258064.52</v>
      </c>
      <c r="O70" s="22"/>
    </row>
    <row r="71" spans="1:15" ht="21.6" x14ac:dyDescent="0.3">
      <c r="A71" s="27" t="s">
        <v>136</v>
      </c>
      <c r="B71" s="28" t="s">
        <v>134</v>
      </c>
      <c r="C71" s="26" t="s">
        <v>135</v>
      </c>
      <c r="D71" s="26" t="s">
        <v>137</v>
      </c>
      <c r="E71" s="26" t="s">
        <v>112</v>
      </c>
      <c r="F71" s="26" t="s">
        <v>72</v>
      </c>
      <c r="G71" s="26" t="s">
        <v>39</v>
      </c>
      <c r="H71" s="26" t="s">
        <v>137</v>
      </c>
      <c r="I71" s="26" t="s">
        <v>70</v>
      </c>
      <c r="J71" s="26" t="s">
        <v>74</v>
      </c>
      <c r="K71" s="26" t="s">
        <v>75</v>
      </c>
      <c r="L71" s="29">
        <v>1183176.3400000001</v>
      </c>
      <c r="M71" s="29">
        <v>1183176.3400000001</v>
      </c>
      <c r="N71" s="29">
        <v>1183176.3400000001</v>
      </c>
      <c r="O71" s="22"/>
    </row>
    <row r="72" spans="1:15" ht="21.6" x14ac:dyDescent="0.3">
      <c r="A72" s="27" t="s">
        <v>136</v>
      </c>
      <c r="B72" s="28" t="s">
        <v>134</v>
      </c>
      <c r="C72" s="26" t="s">
        <v>135</v>
      </c>
      <c r="D72" s="26" t="s">
        <v>137</v>
      </c>
      <c r="E72" s="26" t="s">
        <v>123</v>
      </c>
      <c r="F72" s="26" t="s">
        <v>72</v>
      </c>
      <c r="G72" s="26" t="s">
        <v>39</v>
      </c>
      <c r="H72" s="26" t="s">
        <v>137</v>
      </c>
      <c r="I72" s="26" t="s">
        <v>70</v>
      </c>
      <c r="J72" s="26" t="s">
        <v>74</v>
      </c>
      <c r="K72" s="26" t="s">
        <v>75</v>
      </c>
      <c r="L72" s="29">
        <v>698384.79</v>
      </c>
      <c r="M72" s="29">
        <v>698384.79</v>
      </c>
      <c r="N72" s="29">
        <v>698384.79</v>
      </c>
      <c r="O72" s="22"/>
    </row>
    <row r="73" spans="1:15" ht="21.6" x14ac:dyDescent="0.3">
      <c r="A73" s="27" t="s">
        <v>140</v>
      </c>
      <c r="B73" s="28" t="s">
        <v>134</v>
      </c>
      <c r="C73" s="26" t="s">
        <v>135</v>
      </c>
      <c r="D73" s="26" t="s">
        <v>141</v>
      </c>
      <c r="E73" s="26" t="s">
        <v>71</v>
      </c>
      <c r="F73" s="26" t="s">
        <v>142</v>
      </c>
      <c r="G73" s="26" t="s">
        <v>36</v>
      </c>
      <c r="H73" s="26" t="s">
        <v>141</v>
      </c>
      <c r="I73" s="26" t="s">
        <v>70</v>
      </c>
      <c r="J73" s="26" t="s">
        <v>74</v>
      </c>
      <c r="K73" s="26" t="s">
        <v>75</v>
      </c>
      <c r="L73" s="29">
        <v>2821.8</v>
      </c>
      <c r="M73" s="29">
        <v>2821.8</v>
      </c>
      <c r="N73" s="29">
        <v>2821.8</v>
      </c>
      <c r="O73" s="22"/>
    </row>
    <row r="74" spans="1:15" ht="21.6" x14ac:dyDescent="0.3">
      <c r="A74" s="27" t="s">
        <v>140</v>
      </c>
      <c r="B74" s="28" t="s">
        <v>134</v>
      </c>
      <c r="C74" s="26" t="s">
        <v>135</v>
      </c>
      <c r="D74" s="26" t="s">
        <v>141</v>
      </c>
      <c r="E74" s="26" t="s">
        <v>101</v>
      </c>
      <c r="F74" s="26" t="s">
        <v>143</v>
      </c>
      <c r="G74" s="26" t="s">
        <v>38</v>
      </c>
      <c r="H74" s="26" t="s">
        <v>141</v>
      </c>
      <c r="I74" s="26" t="s">
        <v>70</v>
      </c>
      <c r="J74" s="26" t="s">
        <v>74</v>
      </c>
      <c r="K74" s="26" t="s">
        <v>75</v>
      </c>
      <c r="L74" s="29">
        <v>500000</v>
      </c>
      <c r="M74" s="29">
        <v>500000</v>
      </c>
      <c r="N74" s="29">
        <v>500000</v>
      </c>
      <c r="O74" s="22"/>
    </row>
    <row r="75" spans="1:15" ht="21.6" x14ac:dyDescent="0.3">
      <c r="A75" s="27" t="s">
        <v>140</v>
      </c>
      <c r="B75" s="28" t="s">
        <v>134</v>
      </c>
      <c r="C75" s="26" t="s">
        <v>135</v>
      </c>
      <c r="D75" s="26" t="s">
        <v>141</v>
      </c>
      <c r="E75" s="26" t="s">
        <v>102</v>
      </c>
      <c r="F75" s="26" t="s">
        <v>143</v>
      </c>
      <c r="G75" s="26" t="s">
        <v>38</v>
      </c>
      <c r="H75" s="26" t="s">
        <v>141</v>
      </c>
      <c r="I75" s="26" t="s">
        <v>70</v>
      </c>
      <c r="J75" s="26" t="s">
        <v>74</v>
      </c>
      <c r="K75" s="26" t="s">
        <v>75</v>
      </c>
      <c r="L75" s="29">
        <v>70000</v>
      </c>
      <c r="M75" s="29">
        <v>70000</v>
      </c>
      <c r="N75" s="29">
        <v>70000</v>
      </c>
      <c r="O75" s="22"/>
    </row>
    <row r="76" spans="1:15" ht="21.6" x14ac:dyDescent="0.3">
      <c r="A76" s="27" t="s">
        <v>140</v>
      </c>
      <c r="B76" s="28" t="s">
        <v>134</v>
      </c>
      <c r="C76" s="26" t="s">
        <v>135</v>
      </c>
      <c r="D76" s="26" t="s">
        <v>141</v>
      </c>
      <c r="E76" s="26" t="s">
        <v>112</v>
      </c>
      <c r="F76" s="26" t="s">
        <v>72</v>
      </c>
      <c r="G76" s="26" t="s">
        <v>39</v>
      </c>
      <c r="H76" s="26" t="s">
        <v>141</v>
      </c>
      <c r="I76" s="26" t="s">
        <v>70</v>
      </c>
      <c r="J76" s="26" t="s">
        <v>74</v>
      </c>
      <c r="K76" s="26" t="s">
        <v>75</v>
      </c>
      <c r="L76" s="29">
        <v>4703</v>
      </c>
      <c r="M76" s="29">
        <v>4703</v>
      </c>
      <c r="N76" s="29">
        <v>4703</v>
      </c>
      <c r="O76" s="22"/>
    </row>
    <row r="77" spans="1:15" ht="21.6" x14ac:dyDescent="0.3">
      <c r="A77" s="27" t="s">
        <v>140</v>
      </c>
      <c r="B77" s="28" t="s">
        <v>134</v>
      </c>
      <c r="C77" s="26" t="s">
        <v>135</v>
      </c>
      <c r="D77" s="26" t="s">
        <v>141</v>
      </c>
      <c r="E77" s="26" t="s">
        <v>123</v>
      </c>
      <c r="F77" s="26" t="s">
        <v>72</v>
      </c>
      <c r="G77" s="26" t="s">
        <v>39</v>
      </c>
      <c r="H77" s="26" t="s">
        <v>141</v>
      </c>
      <c r="I77" s="26" t="s">
        <v>70</v>
      </c>
      <c r="J77" s="26" t="s">
        <v>74</v>
      </c>
      <c r="K77" s="26" t="s">
        <v>75</v>
      </c>
      <c r="L77" s="29">
        <v>4703</v>
      </c>
      <c r="M77" s="29">
        <v>4703</v>
      </c>
      <c r="N77" s="29">
        <v>4703</v>
      </c>
      <c r="O77" s="22"/>
    </row>
    <row r="78" spans="1:15" ht="21.6" x14ac:dyDescent="0.3">
      <c r="A78" s="27" t="s">
        <v>144</v>
      </c>
      <c r="B78" s="28" t="s">
        <v>145</v>
      </c>
      <c r="C78" s="26" t="s">
        <v>146</v>
      </c>
      <c r="D78" s="26" t="s">
        <v>70</v>
      </c>
      <c r="E78" s="26" t="s">
        <v>71</v>
      </c>
      <c r="F78" s="26" t="s">
        <v>72</v>
      </c>
      <c r="G78" s="26" t="s">
        <v>73</v>
      </c>
      <c r="H78" s="26" t="s">
        <v>70</v>
      </c>
      <c r="I78" s="26" t="s">
        <v>70</v>
      </c>
      <c r="J78" s="26" t="s">
        <v>74</v>
      </c>
      <c r="K78" s="26" t="s">
        <v>75</v>
      </c>
      <c r="L78" s="29">
        <v>59900</v>
      </c>
      <c r="M78" s="29">
        <v>59900</v>
      </c>
      <c r="N78" s="29">
        <v>59900</v>
      </c>
      <c r="O78" s="22"/>
    </row>
    <row r="79" spans="1:15" ht="21.6" x14ac:dyDescent="0.3">
      <c r="A79" s="27" t="s">
        <v>147</v>
      </c>
      <c r="B79" s="28" t="s">
        <v>145</v>
      </c>
      <c r="C79" s="26" t="s">
        <v>146</v>
      </c>
      <c r="D79" s="26" t="s">
        <v>148</v>
      </c>
      <c r="E79" s="26" t="s">
        <v>71</v>
      </c>
      <c r="F79" s="26" t="s">
        <v>149</v>
      </c>
      <c r="G79" s="26" t="s">
        <v>36</v>
      </c>
      <c r="H79" s="26" t="s">
        <v>148</v>
      </c>
      <c r="I79" s="26" t="s">
        <v>70</v>
      </c>
      <c r="J79" s="26" t="s">
        <v>74</v>
      </c>
      <c r="K79" s="26" t="s">
        <v>75</v>
      </c>
      <c r="L79" s="29">
        <v>4900</v>
      </c>
      <c r="M79" s="29">
        <v>4900</v>
      </c>
      <c r="N79" s="29">
        <v>4900</v>
      </c>
      <c r="O79" s="22"/>
    </row>
    <row r="80" spans="1:15" ht="21.6" x14ac:dyDescent="0.3">
      <c r="A80" s="27" t="s">
        <v>150</v>
      </c>
      <c r="B80" s="28" t="s">
        <v>145</v>
      </c>
      <c r="C80" s="26" t="s">
        <v>146</v>
      </c>
      <c r="D80" s="26" t="s">
        <v>151</v>
      </c>
      <c r="E80" s="26" t="s">
        <v>71</v>
      </c>
      <c r="F80" s="26" t="s">
        <v>152</v>
      </c>
      <c r="G80" s="26" t="s">
        <v>36</v>
      </c>
      <c r="H80" s="26" t="s">
        <v>151</v>
      </c>
      <c r="I80" s="26" t="s">
        <v>70</v>
      </c>
      <c r="J80" s="26" t="s">
        <v>74</v>
      </c>
      <c r="K80" s="26" t="s">
        <v>75</v>
      </c>
      <c r="L80" s="29">
        <v>55000</v>
      </c>
      <c r="M80" s="29">
        <v>55000</v>
      </c>
      <c r="N80" s="29">
        <v>55000</v>
      </c>
      <c r="O80" s="22"/>
    </row>
    <row r="81" spans="1:15" ht="21.6" x14ac:dyDescent="0.3">
      <c r="A81" s="27" t="s">
        <v>153</v>
      </c>
      <c r="B81" s="28" t="s">
        <v>154</v>
      </c>
      <c r="C81" s="26" t="s">
        <v>155</v>
      </c>
      <c r="D81" s="26" t="s">
        <v>70</v>
      </c>
      <c r="E81" s="26" t="s">
        <v>71</v>
      </c>
      <c r="F81" s="26" t="s">
        <v>72</v>
      </c>
      <c r="G81" s="26" t="s">
        <v>73</v>
      </c>
      <c r="H81" s="26" t="s">
        <v>70</v>
      </c>
      <c r="I81" s="26" t="s">
        <v>70</v>
      </c>
      <c r="J81" s="26" t="s">
        <v>74</v>
      </c>
      <c r="K81" s="26" t="s">
        <v>75</v>
      </c>
      <c r="L81" s="29">
        <v>29321069.120000001</v>
      </c>
      <c r="M81" s="29">
        <v>28541663.620000001</v>
      </c>
      <c r="N81" s="29">
        <v>28514030.82</v>
      </c>
      <c r="O81" s="22"/>
    </row>
    <row r="82" spans="1:15" ht="21.6" x14ac:dyDescent="0.3">
      <c r="A82" s="27" t="s">
        <v>156</v>
      </c>
      <c r="B82" s="28" t="s">
        <v>157</v>
      </c>
      <c r="C82" s="26" t="s">
        <v>155</v>
      </c>
      <c r="D82" s="26" t="s">
        <v>158</v>
      </c>
      <c r="E82" s="26" t="s">
        <v>71</v>
      </c>
      <c r="F82" s="26" t="s">
        <v>159</v>
      </c>
      <c r="G82" s="26" t="s">
        <v>36</v>
      </c>
      <c r="H82" s="26" t="s">
        <v>158</v>
      </c>
      <c r="I82" s="26" t="s">
        <v>70</v>
      </c>
      <c r="J82" s="26" t="s">
        <v>74</v>
      </c>
      <c r="K82" s="26" t="s">
        <v>75</v>
      </c>
      <c r="L82" s="29">
        <v>256081.72</v>
      </c>
      <c r="M82" s="29">
        <v>256081.72</v>
      </c>
      <c r="N82" s="29">
        <v>256081.72</v>
      </c>
      <c r="O82" s="22"/>
    </row>
    <row r="83" spans="1:15" ht="21.6" x14ac:dyDescent="0.3">
      <c r="A83" s="27" t="s">
        <v>156</v>
      </c>
      <c r="B83" s="28" t="s">
        <v>157</v>
      </c>
      <c r="C83" s="26" t="s">
        <v>155</v>
      </c>
      <c r="D83" s="26" t="s">
        <v>158</v>
      </c>
      <c r="E83" s="26" t="s">
        <v>94</v>
      </c>
      <c r="F83" s="26" t="s">
        <v>160</v>
      </c>
      <c r="G83" s="26" t="s">
        <v>38</v>
      </c>
      <c r="H83" s="26" t="s">
        <v>158</v>
      </c>
      <c r="I83" s="26" t="s">
        <v>70</v>
      </c>
      <c r="J83" s="26" t="s">
        <v>74</v>
      </c>
      <c r="K83" s="26" t="s">
        <v>75</v>
      </c>
      <c r="L83" s="29">
        <v>1836405.5</v>
      </c>
      <c r="M83" s="29">
        <v>1069080</v>
      </c>
      <c r="N83" s="29">
        <v>1069080</v>
      </c>
      <c r="O83" s="22"/>
    </row>
    <row r="84" spans="1:15" ht="21.6" x14ac:dyDescent="0.3">
      <c r="A84" s="27" t="s">
        <v>156</v>
      </c>
      <c r="B84" s="28" t="s">
        <v>157</v>
      </c>
      <c r="C84" s="26" t="s">
        <v>155</v>
      </c>
      <c r="D84" s="26" t="s">
        <v>158</v>
      </c>
      <c r="E84" s="26" t="s">
        <v>96</v>
      </c>
      <c r="F84" s="26" t="s">
        <v>160</v>
      </c>
      <c r="G84" s="26" t="s">
        <v>38</v>
      </c>
      <c r="H84" s="26" t="s">
        <v>158</v>
      </c>
      <c r="I84" s="26" t="s">
        <v>70</v>
      </c>
      <c r="J84" s="26" t="s">
        <v>74</v>
      </c>
      <c r="K84" s="26" t="s">
        <v>75</v>
      </c>
      <c r="L84" s="29">
        <v>12080</v>
      </c>
      <c r="M84" s="29"/>
      <c r="N84" s="29"/>
      <c r="O84" s="22"/>
    </row>
    <row r="85" spans="1:15" ht="21.6" x14ac:dyDescent="0.3">
      <c r="A85" s="27" t="s">
        <v>156</v>
      </c>
      <c r="B85" s="28" t="s">
        <v>157</v>
      </c>
      <c r="C85" s="26" t="s">
        <v>155</v>
      </c>
      <c r="D85" s="26" t="s">
        <v>158</v>
      </c>
      <c r="E85" s="26" t="s">
        <v>98</v>
      </c>
      <c r="F85" s="26" t="s">
        <v>160</v>
      </c>
      <c r="G85" s="26" t="s">
        <v>38</v>
      </c>
      <c r="H85" s="26" t="s">
        <v>158</v>
      </c>
      <c r="I85" s="26" t="s">
        <v>70</v>
      </c>
      <c r="J85" s="26" t="s">
        <v>74</v>
      </c>
      <c r="K85" s="26" t="s">
        <v>75</v>
      </c>
      <c r="L85" s="29">
        <v>123253.23</v>
      </c>
      <c r="M85" s="29">
        <v>123253.23</v>
      </c>
      <c r="N85" s="29">
        <v>95620.43</v>
      </c>
      <c r="O85" s="22"/>
    </row>
    <row r="86" spans="1:15" ht="21.6" x14ac:dyDescent="0.3">
      <c r="A86" s="27" t="s">
        <v>156</v>
      </c>
      <c r="B86" s="28" t="s">
        <v>157</v>
      </c>
      <c r="C86" s="26" t="s">
        <v>155</v>
      </c>
      <c r="D86" s="26" t="s">
        <v>158</v>
      </c>
      <c r="E86" s="26" t="s">
        <v>101</v>
      </c>
      <c r="F86" s="26" t="s">
        <v>160</v>
      </c>
      <c r="G86" s="26" t="s">
        <v>38</v>
      </c>
      <c r="H86" s="26" t="s">
        <v>158</v>
      </c>
      <c r="I86" s="26" t="s">
        <v>70</v>
      </c>
      <c r="J86" s="26" t="s">
        <v>74</v>
      </c>
      <c r="K86" s="26" t="s">
        <v>75</v>
      </c>
      <c r="L86" s="29">
        <v>21313081.719999999</v>
      </c>
      <c r="M86" s="29">
        <v>21313081.719999999</v>
      </c>
      <c r="N86" s="29">
        <v>21313081.719999999</v>
      </c>
      <c r="O86" s="22"/>
    </row>
    <row r="87" spans="1:15" ht="21.6" x14ac:dyDescent="0.3">
      <c r="A87" s="27" t="s">
        <v>156</v>
      </c>
      <c r="B87" s="28" t="s">
        <v>157</v>
      </c>
      <c r="C87" s="26" t="s">
        <v>155</v>
      </c>
      <c r="D87" s="26" t="s">
        <v>158</v>
      </c>
      <c r="E87" s="26" t="s">
        <v>102</v>
      </c>
      <c r="F87" s="26" t="s">
        <v>160</v>
      </c>
      <c r="G87" s="26" t="s">
        <v>38</v>
      </c>
      <c r="H87" s="26" t="s">
        <v>158</v>
      </c>
      <c r="I87" s="26" t="s">
        <v>70</v>
      </c>
      <c r="J87" s="26" t="s">
        <v>74</v>
      </c>
      <c r="K87" s="26" t="s">
        <v>75</v>
      </c>
      <c r="L87" s="29">
        <v>5211935.4800000004</v>
      </c>
      <c r="M87" s="29">
        <v>5211935.4800000004</v>
      </c>
      <c r="N87" s="29">
        <v>5211935.4800000004</v>
      </c>
      <c r="O87" s="22"/>
    </row>
    <row r="88" spans="1:15" ht="21.6" x14ac:dyDescent="0.3">
      <c r="A88" s="27" t="s">
        <v>156</v>
      </c>
      <c r="B88" s="28" t="s">
        <v>157</v>
      </c>
      <c r="C88" s="26" t="s">
        <v>155</v>
      </c>
      <c r="D88" s="26" t="s">
        <v>158</v>
      </c>
      <c r="E88" s="26" t="s">
        <v>112</v>
      </c>
      <c r="F88" s="26" t="s">
        <v>72</v>
      </c>
      <c r="G88" s="26" t="s">
        <v>39</v>
      </c>
      <c r="H88" s="26" t="s">
        <v>158</v>
      </c>
      <c r="I88" s="26" t="s">
        <v>70</v>
      </c>
      <c r="J88" s="26" t="s">
        <v>74</v>
      </c>
      <c r="K88" s="26" t="s">
        <v>75</v>
      </c>
      <c r="L88" s="29">
        <v>357319.26</v>
      </c>
      <c r="M88" s="29">
        <v>357319.26</v>
      </c>
      <c r="N88" s="29">
        <v>357319.26</v>
      </c>
      <c r="O88" s="22"/>
    </row>
    <row r="89" spans="1:15" ht="21.6" x14ac:dyDescent="0.3">
      <c r="A89" s="27" t="s">
        <v>156</v>
      </c>
      <c r="B89" s="28" t="s">
        <v>157</v>
      </c>
      <c r="C89" s="26" t="s">
        <v>155</v>
      </c>
      <c r="D89" s="26" t="s">
        <v>158</v>
      </c>
      <c r="E89" s="26" t="s">
        <v>123</v>
      </c>
      <c r="F89" s="26" t="s">
        <v>72</v>
      </c>
      <c r="G89" s="26" t="s">
        <v>39</v>
      </c>
      <c r="H89" s="26" t="s">
        <v>158</v>
      </c>
      <c r="I89" s="26" t="s">
        <v>70</v>
      </c>
      <c r="J89" s="26" t="s">
        <v>74</v>
      </c>
      <c r="K89" s="26" t="s">
        <v>75</v>
      </c>
      <c r="L89" s="29">
        <v>210912.21</v>
      </c>
      <c r="M89" s="29">
        <v>210912.21</v>
      </c>
      <c r="N89" s="29">
        <v>210912.21</v>
      </c>
      <c r="O89" s="22"/>
    </row>
    <row r="90" spans="1:15" ht="21.6" x14ac:dyDescent="0.3">
      <c r="A90" s="27" t="s">
        <v>161</v>
      </c>
      <c r="B90" s="28" t="s">
        <v>162</v>
      </c>
      <c r="C90" s="26" t="s">
        <v>163</v>
      </c>
      <c r="D90" s="26" t="s">
        <v>70</v>
      </c>
      <c r="E90" s="26" t="s">
        <v>71</v>
      </c>
      <c r="F90" s="26" t="s">
        <v>72</v>
      </c>
      <c r="G90" s="26" t="s">
        <v>73</v>
      </c>
      <c r="H90" s="26" t="s">
        <v>70</v>
      </c>
      <c r="I90" s="26" t="s">
        <v>70</v>
      </c>
      <c r="J90" s="26" t="s">
        <v>74</v>
      </c>
      <c r="K90" s="26" t="s">
        <v>75</v>
      </c>
      <c r="L90" s="29">
        <v>372708</v>
      </c>
      <c r="M90" s="29">
        <v>336708</v>
      </c>
      <c r="N90" s="29">
        <v>336708</v>
      </c>
      <c r="O90" s="22"/>
    </row>
    <row r="91" spans="1:15" ht="21.6" x14ac:dyDescent="0.3">
      <c r="A91" s="27" t="s">
        <v>164</v>
      </c>
      <c r="B91" s="28" t="s">
        <v>165</v>
      </c>
      <c r="C91" s="26" t="s">
        <v>166</v>
      </c>
      <c r="D91" s="26" t="s">
        <v>70</v>
      </c>
      <c r="E91" s="26" t="s">
        <v>71</v>
      </c>
      <c r="F91" s="26" t="s">
        <v>72</v>
      </c>
      <c r="G91" s="26" t="s">
        <v>73</v>
      </c>
      <c r="H91" s="26" t="s">
        <v>70</v>
      </c>
      <c r="I91" s="26" t="s">
        <v>70</v>
      </c>
      <c r="J91" s="26" t="s">
        <v>74</v>
      </c>
      <c r="K91" s="26" t="s">
        <v>75</v>
      </c>
      <c r="L91" s="29">
        <v>93708</v>
      </c>
      <c r="M91" s="29">
        <v>93708</v>
      </c>
      <c r="N91" s="29">
        <v>93708</v>
      </c>
      <c r="O91" s="22"/>
    </row>
    <row r="92" spans="1:15" ht="21.6" x14ac:dyDescent="0.3">
      <c r="A92" s="27" t="s">
        <v>167</v>
      </c>
      <c r="B92" s="28" t="s">
        <v>168</v>
      </c>
      <c r="C92" s="26" t="s">
        <v>169</v>
      </c>
      <c r="D92" s="26" t="s">
        <v>70</v>
      </c>
      <c r="E92" s="26" t="s">
        <v>71</v>
      </c>
      <c r="F92" s="26" t="s">
        <v>72</v>
      </c>
      <c r="G92" s="26" t="s">
        <v>73</v>
      </c>
      <c r="H92" s="26" t="s">
        <v>70</v>
      </c>
      <c r="I92" s="26" t="s">
        <v>70</v>
      </c>
      <c r="J92" s="26" t="s">
        <v>74</v>
      </c>
      <c r="K92" s="26" t="s">
        <v>75</v>
      </c>
      <c r="L92" s="29">
        <v>93708</v>
      </c>
      <c r="M92" s="29">
        <v>93708</v>
      </c>
      <c r="N92" s="29">
        <v>93708</v>
      </c>
      <c r="O92" s="22"/>
    </row>
    <row r="93" spans="1:15" ht="21.6" x14ac:dyDescent="0.3">
      <c r="A93" s="27" t="s">
        <v>170</v>
      </c>
      <c r="B93" s="28" t="s">
        <v>168</v>
      </c>
      <c r="C93" s="26" t="s">
        <v>169</v>
      </c>
      <c r="D93" s="26" t="s">
        <v>171</v>
      </c>
      <c r="E93" s="26" t="s">
        <v>117</v>
      </c>
      <c r="F93" s="26" t="s">
        <v>72</v>
      </c>
      <c r="G93" s="26" t="s">
        <v>39</v>
      </c>
      <c r="H93" s="26" t="s">
        <v>171</v>
      </c>
      <c r="I93" s="26" t="s">
        <v>70</v>
      </c>
      <c r="J93" s="26" t="s">
        <v>74</v>
      </c>
      <c r="K93" s="26" t="s">
        <v>75</v>
      </c>
      <c r="L93" s="29">
        <v>93708</v>
      </c>
      <c r="M93" s="29">
        <v>93708</v>
      </c>
      <c r="N93" s="29">
        <v>93708</v>
      </c>
      <c r="O93" s="22"/>
    </row>
    <row r="94" spans="1:15" ht="21.6" x14ac:dyDescent="0.3">
      <c r="A94" s="27" t="s">
        <v>172</v>
      </c>
      <c r="B94" s="28" t="s">
        <v>173</v>
      </c>
      <c r="C94" s="26" t="s">
        <v>174</v>
      </c>
      <c r="D94" s="26" t="s">
        <v>70</v>
      </c>
      <c r="E94" s="26" t="s">
        <v>71</v>
      </c>
      <c r="F94" s="26" t="s">
        <v>72</v>
      </c>
      <c r="G94" s="26" t="s">
        <v>73</v>
      </c>
      <c r="H94" s="26" t="s">
        <v>70</v>
      </c>
      <c r="I94" s="26" t="s">
        <v>70</v>
      </c>
      <c r="J94" s="26" t="s">
        <v>74</v>
      </c>
      <c r="K94" s="26" t="s">
        <v>75</v>
      </c>
      <c r="L94" s="29">
        <v>279000</v>
      </c>
      <c r="M94" s="29">
        <v>243000</v>
      </c>
      <c r="N94" s="29">
        <v>243000</v>
      </c>
      <c r="O94" s="22"/>
    </row>
    <row r="95" spans="1:15" ht="21.6" x14ac:dyDescent="0.3">
      <c r="A95" s="27" t="s">
        <v>175</v>
      </c>
      <c r="B95" s="28" t="s">
        <v>173</v>
      </c>
      <c r="C95" s="26" t="s">
        <v>174</v>
      </c>
      <c r="D95" s="26" t="s">
        <v>176</v>
      </c>
      <c r="E95" s="26" t="s">
        <v>71</v>
      </c>
      <c r="F95" s="26" t="s">
        <v>177</v>
      </c>
      <c r="G95" s="26" t="s">
        <v>36</v>
      </c>
      <c r="H95" s="26" t="s">
        <v>176</v>
      </c>
      <c r="I95" s="26" t="s">
        <v>70</v>
      </c>
      <c r="J95" s="26" t="s">
        <v>74</v>
      </c>
      <c r="K95" s="26" t="s">
        <v>75</v>
      </c>
      <c r="L95" s="29">
        <v>198000</v>
      </c>
      <c r="M95" s="29">
        <v>198000</v>
      </c>
      <c r="N95" s="29">
        <v>198000</v>
      </c>
      <c r="O95" s="22"/>
    </row>
    <row r="96" spans="1:15" ht="21.6" x14ac:dyDescent="0.3">
      <c r="A96" s="27" t="s">
        <v>175</v>
      </c>
      <c r="B96" s="28" t="s">
        <v>173</v>
      </c>
      <c r="C96" s="26" t="s">
        <v>174</v>
      </c>
      <c r="D96" s="26" t="s">
        <v>176</v>
      </c>
      <c r="E96" s="26" t="s">
        <v>116</v>
      </c>
      <c r="F96" s="26" t="s">
        <v>72</v>
      </c>
      <c r="G96" s="26" t="s">
        <v>39</v>
      </c>
      <c r="H96" s="26" t="s">
        <v>176</v>
      </c>
      <c r="I96" s="26" t="s">
        <v>70</v>
      </c>
      <c r="J96" s="26" t="s">
        <v>74</v>
      </c>
      <c r="K96" s="26" t="s">
        <v>75</v>
      </c>
      <c r="L96" s="29">
        <v>81000</v>
      </c>
      <c r="M96" s="29">
        <v>45000</v>
      </c>
      <c r="N96" s="29">
        <v>45000</v>
      </c>
      <c r="O96" s="22"/>
    </row>
    <row r="97" spans="1:15" ht="21.6" x14ac:dyDescent="0.3">
      <c r="A97" s="27" t="s">
        <v>178</v>
      </c>
      <c r="B97" s="28" t="s">
        <v>179</v>
      </c>
      <c r="C97" s="26" t="s">
        <v>180</v>
      </c>
      <c r="D97" s="26" t="s">
        <v>70</v>
      </c>
      <c r="E97" s="26" t="s">
        <v>71</v>
      </c>
      <c r="F97" s="26" t="s">
        <v>72</v>
      </c>
      <c r="G97" s="26" t="s">
        <v>73</v>
      </c>
      <c r="H97" s="26" t="s">
        <v>70</v>
      </c>
      <c r="I97" s="26" t="s">
        <v>70</v>
      </c>
      <c r="J97" s="26" t="s">
        <v>74</v>
      </c>
      <c r="K97" s="26" t="s">
        <v>75</v>
      </c>
      <c r="L97" s="29">
        <v>2485040</v>
      </c>
      <c r="M97" s="29">
        <v>2629400</v>
      </c>
      <c r="N97" s="29">
        <v>2629400</v>
      </c>
      <c r="O97" s="22"/>
    </row>
    <row r="98" spans="1:15" ht="21.6" x14ac:dyDescent="0.3">
      <c r="A98" s="27" t="s">
        <v>181</v>
      </c>
      <c r="B98" s="28" t="s">
        <v>182</v>
      </c>
      <c r="C98" s="26" t="s">
        <v>183</v>
      </c>
      <c r="D98" s="26" t="s">
        <v>70</v>
      </c>
      <c r="E98" s="26" t="s">
        <v>71</v>
      </c>
      <c r="F98" s="26" t="s">
        <v>72</v>
      </c>
      <c r="G98" s="26" t="s">
        <v>73</v>
      </c>
      <c r="H98" s="26" t="s">
        <v>70</v>
      </c>
      <c r="I98" s="26" t="s">
        <v>70</v>
      </c>
      <c r="J98" s="26" t="s">
        <v>74</v>
      </c>
      <c r="K98" s="26" t="s">
        <v>75</v>
      </c>
      <c r="L98" s="29">
        <v>2483040</v>
      </c>
      <c r="M98" s="29">
        <v>2627400</v>
      </c>
      <c r="N98" s="29">
        <v>2627400</v>
      </c>
      <c r="O98" s="22"/>
    </row>
    <row r="99" spans="1:15" ht="21.6" x14ac:dyDescent="0.3">
      <c r="A99" s="27" t="s">
        <v>184</v>
      </c>
      <c r="B99" s="28" t="s">
        <v>182</v>
      </c>
      <c r="C99" s="26" t="s">
        <v>183</v>
      </c>
      <c r="D99" s="26" t="s">
        <v>185</v>
      </c>
      <c r="E99" s="26" t="s">
        <v>71</v>
      </c>
      <c r="F99" s="26" t="s">
        <v>186</v>
      </c>
      <c r="G99" s="26" t="s">
        <v>36</v>
      </c>
      <c r="H99" s="26" t="s">
        <v>185</v>
      </c>
      <c r="I99" s="26" t="s">
        <v>70</v>
      </c>
      <c r="J99" s="26" t="s">
        <v>74</v>
      </c>
      <c r="K99" s="26" t="s">
        <v>75</v>
      </c>
      <c r="L99" s="29">
        <v>16040</v>
      </c>
      <c r="M99" s="29">
        <v>160400</v>
      </c>
      <c r="N99" s="29">
        <v>160400</v>
      </c>
      <c r="O99" s="22"/>
    </row>
    <row r="100" spans="1:15" ht="21.6" x14ac:dyDescent="0.3">
      <c r="A100" s="27" t="s">
        <v>184</v>
      </c>
      <c r="B100" s="28" t="s">
        <v>182</v>
      </c>
      <c r="C100" s="26" t="s">
        <v>183</v>
      </c>
      <c r="D100" s="26" t="s">
        <v>185</v>
      </c>
      <c r="E100" s="26" t="s">
        <v>99</v>
      </c>
      <c r="F100" s="26" t="s">
        <v>187</v>
      </c>
      <c r="G100" s="26" t="s">
        <v>38</v>
      </c>
      <c r="H100" s="26" t="s">
        <v>185</v>
      </c>
      <c r="I100" s="26" t="s">
        <v>70</v>
      </c>
      <c r="J100" s="26" t="s">
        <v>74</v>
      </c>
      <c r="K100" s="26" t="s">
        <v>75</v>
      </c>
      <c r="L100" s="29">
        <v>2467000</v>
      </c>
      <c r="M100" s="29">
        <v>2467000</v>
      </c>
      <c r="N100" s="29">
        <v>2467000</v>
      </c>
      <c r="O100" s="22"/>
    </row>
    <row r="101" spans="1:15" ht="21.6" x14ac:dyDescent="0.3">
      <c r="A101" s="27" t="s">
        <v>188</v>
      </c>
      <c r="B101" s="28" t="s">
        <v>189</v>
      </c>
      <c r="C101" s="26" t="s">
        <v>190</v>
      </c>
      <c r="D101" s="26" t="s">
        <v>70</v>
      </c>
      <c r="E101" s="26" t="s">
        <v>71</v>
      </c>
      <c r="F101" s="26" t="s">
        <v>72</v>
      </c>
      <c r="G101" s="26" t="s">
        <v>73</v>
      </c>
      <c r="H101" s="26" t="s">
        <v>70</v>
      </c>
      <c r="I101" s="26" t="s">
        <v>70</v>
      </c>
      <c r="J101" s="26" t="s">
        <v>74</v>
      </c>
      <c r="K101" s="26" t="s">
        <v>75</v>
      </c>
      <c r="L101" s="29">
        <v>2000</v>
      </c>
      <c r="M101" s="29">
        <v>2000</v>
      </c>
      <c r="N101" s="29">
        <v>2000</v>
      </c>
      <c r="O101" s="22"/>
    </row>
    <row r="102" spans="1:15" ht="21.6" x14ac:dyDescent="0.3">
      <c r="A102" s="27" t="s">
        <v>191</v>
      </c>
      <c r="B102" s="28" t="s">
        <v>189</v>
      </c>
      <c r="C102" s="26" t="s">
        <v>190</v>
      </c>
      <c r="D102" s="26" t="s">
        <v>192</v>
      </c>
      <c r="E102" s="26" t="s">
        <v>71</v>
      </c>
      <c r="F102" s="26" t="s">
        <v>193</v>
      </c>
      <c r="G102" s="26" t="s">
        <v>36</v>
      </c>
      <c r="H102" s="26" t="s">
        <v>192</v>
      </c>
      <c r="I102" s="26" t="s">
        <v>70</v>
      </c>
      <c r="J102" s="26" t="s">
        <v>74</v>
      </c>
      <c r="K102" s="26" t="s">
        <v>75</v>
      </c>
      <c r="L102" s="29">
        <v>1000</v>
      </c>
      <c r="M102" s="29">
        <v>1000</v>
      </c>
      <c r="N102" s="29">
        <v>1000</v>
      </c>
      <c r="O102" s="22"/>
    </row>
    <row r="103" spans="1:15" ht="21.6" x14ac:dyDescent="0.3">
      <c r="A103" s="27" t="s">
        <v>194</v>
      </c>
      <c r="B103" s="28" t="s">
        <v>189</v>
      </c>
      <c r="C103" s="26" t="s">
        <v>190</v>
      </c>
      <c r="D103" s="26" t="s">
        <v>195</v>
      </c>
      <c r="E103" s="26" t="s">
        <v>71</v>
      </c>
      <c r="F103" s="26" t="s">
        <v>196</v>
      </c>
      <c r="G103" s="26" t="s">
        <v>36</v>
      </c>
      <c r="H103" s="26" t="s">
        <v>195</v>
      </c>
      <c r="I103" s="26" t="s">
        <v>70</v>
      </c>
      <c r="J103" s="26" t="s">
        <v>74</v>
      </c>
      <c r="K103" s="26" t="s">
        <v>75</v>
      </c>
      <c r="L103" s="29">
        <v>1000</v>
      </c>
      <c r="M103" s="29">
        <v>1000</v>
      </c>
      <c r="N103" s="29">
        <v>1000</v>
      </c>
      <c r="O103" s="22"/>
    </row>
    <row r="104" spans="1:15" ht="21.6" x14ac:dyDescent="0.3">
      <c r="A104" s="27" t="s">
        <v>197</v>
      </c>
      <c r="B104" s="28" t="s">
        <v>198</v>
      </c>
      <c r="C104" s="26" t="s">
        <v>70</v>
      </c>
      <c r="D104" s="26" t="s">
        <v>70</v>
      </c>
      <c r="E104" s="26" t="s">
        <v>71</v>
      </c>
      <c r="F104" s="26" t="s">
        <v>72</v>
      </c>
      <c r="G104" s="26" t="s">
        <v>73</v>
      </c>
      <c r="H104" s="26" t="s">
        <v>70</v>
      </c>
      <c r="I104" s="26" t="s">
        <v>70</v>
      </c>
      <c r="J104" s="26" t="s">
        <v>74</v>
      </c>
      <c r="K104" s="26" t="s">
        <v>75</v>
      </c>
      <c r="L104" s="29">
        <v>59777125.450000003</v>
      </c>
      <c r="M104" s="29">
        <v>42651878.170000002</v>
      </c>
      <c r="N104" s="29">
        <v>42651878.170000002</v>
      </c>
      <c r="O104" s="22"/>
    </row>
    <row r="105" spans="1:15" ht="21.6" x14ac:dyDescent="0.3">
      <c r="A105" s="27" t="s">
        <v>199</v>
      </c>
      <c r="B105" s="28" t="s">
        <v>200</v>
      </c>
      <c r="C105" s="26" t="s">
        <v>201</v>
      </c>
      <c r="D105" s="26" t="s">
        <v>70</v>
      </c>
      <c r="E105" s="26" t="s">
        <v>71</v>
      </c>
      <c r="F105" s="26" t="s">
        <v>72</v>
      </c>
      <c r="G105" s="26" t="s">
        <v>73</v>
      </c>
      <c r="H105" s="26" t="s">
        <v>70</v>
      </c>
      <c r="I105" s="26" t="s">
        <v>70</v>
      </c>
      <c r="J105" s="26" t="s">
        <v>74</v>
      </c>
      <c r="K105" s="26" t="s">
        <v>75</v>
      </c>
      <c r="L105" s="29">
        <v>54510177.75</v>
      </c>
      <c r="M105" s="29">
        <v>37146731.030000001</v>
      </c>
      <c r="N105" s="29">
        <v>37146731.030000001</v>
      </c>
      <c r="O105" s="22"/>
    </row>
    <row r="106" spans="1:15" ht="21.6" x14ac:dyDescent="0.3">
      <c r="A106" s="27" t="s">
        <v>202</v>
      </c>
      <c r="B106" s="28" t="s">
        <v>200</v>
      </c>
      <c r="C106" s="26" t="s">
        <v>201</v>
      </c>
      <c r="D106" s="26" t="s">
        <v>203</v>
      </c>
      <c r="E106" s="26" t="s">
        <v>99</v>
      </c>
      <c r="F106" s="26" t="s">
        <v>204</v>
      </c>
      <c r="G106" s="26" t="s">
        <v>38</v>
      </c>
      <c r="H106" s="26" t="s">
        <v>203</v>
      </c>
      <c r="I106" s="26" t="s">
        <v>70</v>
      </c>
      <c r="J106" s="26" t="s">
        <v>74</v>
      </c>
      <c r="K106" s="26" t="s">
        <v>75</v>
      </c>
      <c r="L106" s="29">
        <v>213600</v>
      </c>
      <c r="M106" s="29">
        <v>213600</v>
      </c>
      <c r="N106" s="29">
        <v>213600</v>
      </c>
      <c r="O106" s="22"/>
    </row>
    <row r="107" spans="1:15" ht="21.6" x14ac:dyDescent="0.3">
      <c r="A107" s="27" t="s">
        <v>205</v>
      </c>
      <c r="B107" s="28" t="s">
        <v>200</v>
      </c>
      <c r="C107" s="26" t="s">
        <v>201</v>
      </c>
      <c r="D107" s="26" t="s">
        <v>206</v>
      </c>
      <c r="E107" s="26" t="s">
        <v>71</v>
      </c>
      <c r="F107" s="26" t="s">
        <v>207</v>
      </c>
      <c r="G107" s="26" t="s">
        <v>36</v>
      </c>
      <c r="H107" s="26" t="s">
        <v>206</v>
      </c>
      <c r="I107" s="26" t="s">
        <v>70</v>
      </c>
      <c r="J107" s="26" t="s">
        <v>74</v>
      </c>
      <c r="K107" s="26" t="s">
        <v>75</v>
      </c>
      <c r="L107" s="29">
        <v>96000</v>
      </c>
      <c r="M107" s="29"/>
      <c r="N107" s="29"/>
      <c r="O107" s="22"/>
    </row>
    <row r="108" spans="1:15" ht="21.6" x14ac:dyDescent="0.3">
      <c r="A108" s="27" t="s">
        <v>205</v>
      </c>
      <c r="B108" s="28" t="s">
        <v>200</v>
      </c>
      <c r="C108" s="26" t="s">
        <v>201</v>
      </c>
      <c r="D108" s="26" t="s">
        <v>206</v>
      </c>
      <c r="E108" s="26" t="s">
        <v>71</v>
      </c>
      <c r="F108" s="26" t="s">
        <v>208</v>
      </c>
      <c r="G108" s="26" t="s">
        <v>36</v>
      </c>
      <c r="H108" s="26" t="s">
        <v>206</v>
      </c>
      <c r="I108" s="26" t="s">
        <v>70</v>
      </c>
      <c r="J108" s="26" t="s">
        <v>74</v>
      </c>
      <c r="K108" s="26" t="s">
        <v>75</v>
      </c>
      <c r="L108" s="29">
        <v>2000</v>
      </c>
      <c r="M108" s="29">
        <v>2000</v>
      </c>
      <c r="N108" s="29">
        <v>2000</v>
      </c>
      <c r="O108" s="22"/>
    </row>
    <row r="109" spans="1:15" ht="21.6" x14ac:dyDescent="0.3">
      <c r="A109" s="27" t="s">
        <v>205</v>
      </c>
      <c r="B109" s="28" t="s">
        <v>200</v>
      </c>
      <c r="C109" s="26" t="s">
        <v>201</v>
      </c>
      <c r="D109" s="26" t="s">
        <v>206</v>
      </c>
      <c r="E109" s="26" t="s">
        <v>99</v>
      </c>
      <c r="F109" s="26" t="s">
        <v>209</v>
      </c>
      <c r="G109" s="26" t="s">
        <v>38</v>
      </c>
      <c r="H109" s="26" t="s">
        <v>206</v>
      </c>
      <c r="I109" s="26" t="s">
        <v>70</v>
      </c>
      <c r="J109" s="26" t="s">
        <v>74</v>
      </c>
      <c r="K109" s="26" t="s">
        <v>75</v>
      </c>
      <c r="L109" s="29">
        <v>1458000</v>
      </c>
      <c r="M109" s="29">
        <v>1458000</v>
      </c>
      <c r="N109" s="29">
        <v>1458000</v>
      </c>
      <c r="O109" s="22"/>
    </row>
    <row r="110" spans="1:15" ht="21.6" x14ac:dyDescent="0.3">
      <c r="A110" s="27" t="s">
        <v>205</v>
      </c>
      <c r="B110" s="28" t="s">
        <v>200</v>
      </c>
      <c r="C110" s="26" t="s">
        <v>201</v>
      </c>
      <c r="D110" s="26" t="s">
        <v>206</v>
      </c>
      <c r="E110" s="26" t="s">
        <v>124</v>
      </c>
      <c r="F110" s="26" t="s">
        <v>72</v>
      </c>
      <c r="G110" s="26" t="s">
        <v>39</v>
      </c>
      <c r="H110" s="26" t="s">
        <v>206</v>
      </c>
      <c r="I110" s="26" t="s">
        <v>70</v>
      </c>
      <c r="J110" s="26" t="s">
        <v>74</v>
      </c>
      <c r="K110" s="26" t="s">
        <v>75</v>
      </c>
      <c r="L110" s="29">
        <v>174120</v>
      </c>
      <c r="M110" s="29">
        <v>210600</v>
      </c>
      <c r="N110" s="29">
        <v>210600</v>
      </c>
      <c r="O110" s="22"/>
    </row>
    <row r="111" spans="1:15" ht="21.6" x14ac:dyDescent="0.3">
      <c r="A111" s="27" t="s">
        <v>210</v>
      </c>
      <c r="B111" s="28" t="s">
        <v>200</v>
      </c>
      <c r="C111" s="26" t="s">
        <v>201</v>
      </c>
      <c r="D111" s="26" t="s">
        <v>211</v>
      </c>
      <c r="E111" s="26" t="s">
        <v>71</v>
      </c>
      <c r="F111" s="26" t="s">
        <v>212</v>
      </c>
      <c r="G111" s="26" t="s">
        <v>36</v>
      </c>
      <c r="H111" s="26" t="s">
        <v>211</v>
      </c>
      <c r="I111" s="26" t="s">
        <v>70</v>
      </c>
      <c r="J111" s="26" t="s">
        <v>74</v>
      </c>
      <c r="K111" s="26" t="s">
        <v>75</v>
      </c>
      <c r="L111" s="29">
        <v>24369.599999999999</v>
      </c>
      <c r="M111" s="29">
        <v>24369.599999999999</v>
      </c>
      <c r="N111" s="29">
        <v>24369.599999999999</v>
      </c>
      <c r="O111" s="22"/>
    </row>
    <row r="112" spans="1:15" ht="21.6" x14ac:dyDescent="0.3">
      <c r="A112" s="27" t="s">
        <v>210</v>
      </c>
      <c r="B112" s="28" t="s">
        <v>200</v>
      </c>
      <c r="C112" s="26" t="s">
        <v>201</v>
      </c>
      <c r="D112" s="26" t="s">
        <v>211</v>
      </c>
      <c r="E112" s="26" t="s">
        <v>99</v>
      </c>
      <c r="F112" s="26" t="s">
        <v>213</v>
      </c>
      <c r="G112" s="26" t="s">
        <v>38</v>
      </c>
      <c r="H112" s="26" t="s">
        <v>211</v>
      </c>
      <c r="I112" s="26" t="s">
        <v>70</v>
      </c>
      <c r="J112" s="26" t="s">
        <v>74</v>
      </c>
      <c r="K112" s="26" t="s">
        <v>75</v>
      </c>
      <c r="L112" s="29">
        <v>891124.8</v>
      </c>
      <c r="M112" s="29">
        <v>852925.36</v>
      </c>
      <c r="N112" s="29">
        <v>852925.36</v>
      </c>
      <c r="O112" s="22"/>
    </row>
    <row r="113" spans="1:15" ht="21.6" x14ac:dyDescent="0.3">
      <c r="A113" s="27" t="s">
        <v>214</v>
      </c>
      <c r="B113" s="28" t="s">
        <v>200</v>
      </c>
      <c r="C113" s="26" t="s">
        <v>201</v>
      </c>
      <c r="D113" s="26" t="s">
        <v>215</v>
      </c>
      <c r="E113" s="26" t="s">
        <v>71</v>
      </c>
      <c r="F113" s="26" t="s">
        <v>216</v>
      </c>
      <c r="G113" s="26" t="s">
        <v>36</v>
      </c>
      <c r="H113" s="26" t="s">
        <v>215</v>
      </c>
      <c r="I113" s="26" t="s">
        <v>70</v>
      </c>
      <c r="J113" s="26" t="s">
        <v>74</v>
      </c>
      <c r="K113" s="26" t="s">
        <v>75</v>
      </c>
      <c r="L113" s="29">
        <v>143897.51999999999</v>
      </c>
      <c r="M113" s="29">
        <v>20000</v>
      </c>
      <c r="N113" s="29">
        <v>20000</v>
      </c>
      <c r="O113" s="22"/>
    </row>
    <row r="114" spans="1:15" ht="21.6" x14ac:dyDescent="0.3">
      <c r="A114" s="27" t="s">
        <v>214</v>
      </c>
      <c r="B114" s="28" t="s">
        <v>200</v>
      </c>
      <c r="C114" s="26" t="s">
        <v>201</v>
      </c>
      <c r="D114" s="26" t="s">
        <v>215</v>
      </c>
      <c r="E114" s="26" t="s">
        <v>71</v>
      </c>
      <c r="F114" s="26" t="s">
        <v>217</v>
      </c>
      <c r="G114" s="26" t="s">
        <v>36</v>
      </c>
      <c r="H114" s="26" t="s">
        <v>215</v>
      </c>
      <c r="I114" s="26" t="s">
        <v>70</v>
      </c>
      <c r="J114" s="26" t="s">
        <v>74</v>
      </c>
      <c r="K114" s="26" t="s">
        <v>75</v>
      </c>
      <c r="L114" s="29">
        <v>132000</v>
      </c>
      <c r="M114" s="29">
        <v>97105.09</v>
      </c>
      <c r="N114" s="29">
        <v>97105.09</v>
      </c>
      <c r="O114" s="22"/>
    </row>
    <row r="115" spans="1:15" ht="21.6" x14ac:dyDescent="0.3">
      <c r="A115" s="27" t="s">
        <v>214</v>
      </c>
      <c r="B115" s="28" t="s">
        <v>200</v>
      </c>
      <c r="C115" s="26" t="s">
        <v>201</v>
      </c>
      <c r="D115" s="26" t="s">
        <v>215</v>
      </c>
      <c r="E115" s="26" t="s">
        <v>99</v>
      </c>
      <c r="F115" s="26" t="s">
        <v>218</v>
      </c>
      <c r="G115" s="26" t="s">
        <v>38</v>
      </c>
      <c r="H115" s="26" t="s">
        <v>215</v>
      </c>
      <c r="I115" s="26" t="s">
        <v>70</v>
      </c>
      <c r="J115" s="26" t="s">
        <v>74</v>
      </c>
      <c r="K115" s="26" t="s">
        <v>75</v>
      </c>
      <c r="L115" s="29">
        <v>2510109.7999999998</v>
      </c>
      <c r="M115" s="29">
        <v>2360109.7999999998</v>
      </c>
      <c r="N115" s="29">
        <v>2360109.7999999998</v>
      </c>
      <c r="O115" s="22"/>
    </row>
    <row r="116" spans="1:15" ht="21.6" x14ac:dyDescent="0.3">
      <c r="A116" s="27" t="s">
        <v>214</v>
      </c>
      <c r="B116" s="28" t="s">
        <v>200</v>
      </c>
      <c r="C116" s="26" t="s">
        <v>201</v>
      </c>
      <c r="D116" s="26" t="s">
        <v>215</v>
      </c>
      <c r="E116" s="26" t="s">
        <v>102</v>
      </c>
      <c r="F116" s="26" t="s">
        <v>219</v>
      </c>
      <c r="G116" s="26" t="s">
        <v>38</v>
      </c>
      <c r="H116" s="26" t="s">
        <v>215</v>
      </c>
      <c r="I116" s="26" t="s">
        <v>70</v>
      </c>
      <c r="J116" s="26" t="s">
        <v>74</v>
      </c>
      <c r="K116" s="26" t="s">
        <v>75</v>
      </c>
      <c r="L116" s="29">
        <v>4264918</v>
      </c>
      <c r="M116" s="29">
        <v>4566200</v>
      </c>
      <c r="N116" s="29">
        <v>4566200</v>
      </c>
      <c r="O116" s="22"/>
    </row>
    <row r="117" spans="1:15" ht="21.6" x14ac:dyDescent="0.3">
      <c r="A117" s="27" t="s">
        <v>214</v>
      </c>
      <c r="B117" s="28" t="s">
        <v>200</v>
      </c>
      <c r="C117" s="26" t="s">
        <v>201</v>
      </c>
      <c r="D117" s="26" t="s">
        <v>215</v>
      </c>
      <c r="E117" s="26" t="s">
        <v>120</v>
      </c>
      <c r="F117" s="26" t="s">
        <v>72</v>
      </c>
      <c r="G117" s="26" t="s">
        <v>39</v>
      </c>
      <c r="H117" s="26" t="s">
        <v>215</v>
      </c>
      <c r="I117" s="26" t="s">
        <v>70</v>
      </c>
      <c r="J117" s="26" t="s">
        <v>74</v>
      </c>
      <c r="K117" s="26" t="s">
        <v>75</v>
      </c>
      <c r="L117" s="29">
        <v>500000</v>
      </c>
      <c r="M117" s="29"/>
      <c r="N117" s="29"/>
      <c r="O117" s="22"/>
    </row>
    <row r="118" spans="1:15" ht="21.6" x14ac:dyDescent="0.3">
      <c r="A118" s="27" t="s">
        <v>214</v>
      </c>
      <c r="B118" s="28" t="s">
        <v>200</v>
      </c>
      <c r="C118" s="26" t="s">
        <v>201</v>
      </c>
      <c r="D118" s="26" t="s">
        <v>215</v>
      </c>
      <c r="E118" s="26" t="s">
        <v>121</v>
      </c>
      <c r="F118" s="26" t="s">
        <v>72</v>
      </c>
      <c r="G118" s="26" t="s">
        <v>39</v>
      </c>
      <c r="H118" s="26" t="s">
        <v>215</v>
      </c>
      <c r="I118" s="26" t="s">
        <v>70</v>
      </c>
      <c r="J118" s="26" t="s">
        <v>74</v>
      </c>
      <c r="K118" s="26" t="s">
        <v>75</v>
      </c>
      <c r="L118" s="29">
        <v>1964001</v>
      </c>
      <c r="M118" s="29">
        <v>1960000</v>
      </c>
      <c r="N118" s="29">
        <v>1960000</v>
      </c>
      <c r="O118" s="22"/>
    </row>
    <row r="119" spans="1:15" ht="21.6" x14ac:dyDescent="0.3">
      <c r="A119" s="27" t="s">
        <v>150</v>
      </c>
      <c r="B119" s="28" t="s">
        <v>200</v>
      </c>
      <c r="C119" s="26" t="s">
        <v>201</v>
      </c>
      <c r="D119" s="26" t="s">
        <v>151</v>
      </c>
      <c r="E119" s="26" t="s">
        <v>71</v>
      </c>
      <c r="F119" s="26" t="s">
        <v>152</v>
      </c>
      <c r="G119" s="26" t="s">
        <v>36</v>
      </c>
      <c r="H119" s="26" t="s">
        <v>151</v>
      </c>
      <c r="I119" s="26" t="s">
        <v>70</v>
      </c>
      <c r="J119" s="26" t="s">
        <v>74</v>
      </c>
      <c r="K119" s="26" t="s">
        <v>75</v>
      </c>
      <c r="L119" s="29">
        <v>74131.259999999995</v>
      </c>
      <c r="M119" s="29">
        <v>59771.26</v>
      </c>
      <c r="N119" s="29">
        <v>59771.26</v>
      </c>
      <c r="O119" s="22"/>
    </row>
    <row r="120" spans="1:15" ht="21.6" x14ac:dyDescent="0.3">
      <c r="A120" s="27" t="s">
        <v>150</v>
      </c>
      <c r="B120" s="28" t="s">
        <v>200</v>
      </c>
      <c r="C120" s="26" t="s">
        <v>201</v>
      </c>
      <c r="D120" s="26" t="s">
        <v>151</v>
      </c>
      <c r="E120" s="26" t="s">
        <v>71</v>
      </c>
      <c r="F120" s="26" t="s">
        <v>220</v>
      </c>
      <c r="G120" s="26" t="s">
        <v>36</v>
      </c>
      <c r="H120" s="26" t="s">
        <v>151</v>
      </c>
      <c r="I120" s="26" t="s">
        <v>70</v>
      </c>
      <c r="J120" s="26" t="s">
        <v>74</v>
      </c>
      <c r="K120" s="26" t="s">
        <v>75</v>
      </c>
      <c r="L120" s="29">
        <v>20000</v>
      </c>
      <c r="M120" s="29">
        <v>20000</v>
      </c>
      <c r="N120" s="29">
        <v>20000</v>
      </c>
      <c r="O120" s="22"/>
    </row>
    <row r="121" spans="1:15" ht="21.6" x14ac:dyDescent="0.3">
      <c r="A121" s="27" t="s">
        <v>150</v>
      </c>
      <c r="B121" s="28" t="s">
        <v>200</v>
      </c>
      <c r="C121" s="26" t="s">
        <v>201</v>
      </c>
      <c r="D121" s="26" t="s">
        <v>151</v>
      </c>
      <c r="E121" s="26" t="s">
        <v>97</v>
      </c>
      <c r="F121" s="26" t="s">
        <v>221</v>
      </c>
      <c r="G121" s="26" t="s">
        <v>38</v>
      </c>
      <c r="H121" s="26" t="s">
        <v>151</v>
      </c>
      <c r="I121" s="26" t="s">
        <v>70</v>
      </c>
      <c r="J121" s="26" t="s">
        <v>74</v>
      </c>
      <c r="K121" s="26" t="s">
        <v>75</v>
      </c>
      <c r="L121" s="29">
        <v>2090870.06</v>
      </c>
      <c r="M121" s="29"/>
      <c r="N121" s="29"/>
      <c r="O121" s="22"/>
    </row>
    <row r="122" spans="1:15" ht="21.6" x14ac:dyDescent="0.3">
      <c r="A122" s="27" t="s">
        <v>150</v>
      </c>
      <c r="B122" s="28" t="s">
        <v>200</v>
      </c>
      <c r="C122" s="26" t="s">
        <v>201</v>
      </c>
      <c r="D122" s="26" t="s">
        <v>151</v>
      </c>
      <c r="E122" s="26" t="s">
        <v>99</v>
      </c>
      <c r="F122" s="26" t="s">
        <v>222</v>
      </c>
      <c r="G122" s="26" t="s">
        <v>38</v>
      </c>
      <c r="H122" s="26" t="s">
        <v>151</v>
      </c>
      <c r="I122" s="26" t="s">
        <v>70</v>
      </c>
      <c r="J122" s="26" t="s">
        <v>74</v>
      </c>
      <c r="K122" s="26" t="s">
        <v>75</v>
      </c>
      <c r="L122" s="29">
        <v>4047617.71</v>
      </c>
      <c r="M122" s="29">
        <v>4559602.12</v>
      </c>
      <c r="N122" s="29">
        <v>4559602.12</v>
      </c>
      <c r="O122" s="22"/>
    </row>
    <row r="123" spans="1:15" ht="21.6" x14ac:dyDescent="0.3">
      <c r="A123" s="27" t="s">
        <v>150</v>
      </c>
      <c r="B123" s="28" t="s">
        <v>200</v>
      </c>
      <c r="C123" s="26" t="s">
        <v>201</v>
      </c>
      <c r="D123" s="26" t="s">
        <v>151</v>
      </c>
      <c r="E123" s="26" t="s">
        <v>112</v>
      </c>
      <c r="F123" s="26" t="s">
        <v>72</v>
      </c>
      <c r="G123" s="26" t="s">
        <v>39</v>
      </c>
      <c r="H123" s="26" t="s">
        <v>151</v>
      </c>
      <c r="I123" s="26" t="s">
        <v>70</v>
      </c>
      <c r="J123" s="26" t="s">
        <v>74</v>
      </c>
      <c r="K123" s="26" t="s">
        <v>75</v>
      </c>
      <c r="L123" s="29">
        <v>1773801.4</v>
      </c>
      <c r="M123" s="29">
        <v>1773801.4</v>
      </c>
      <c r="N123" s="29">
        <v>1773801.4</v>
      </c>
      <c r="O123" s="22"/>
    </row>
    <row r="124" spans="1:15" ht="21.6" x14ac:dyDescent="0.3">
      <c r="A124" s="27" t="s">
        <v>150</v>
      </c>
      <c r="B124" s="28" t="s">
        <v>200</v>
      </c>
      <c r="C124" s="26" t="s">
        <v>201</v>
      </c>
      <c r="D124" s="26" t="s">
        <v>151</v>
      </c>
      <c r="E124" s="26" t="s">
        <v>114</v>
      </c>
      <c r="F124" s="26" t="s">
        <v>72</v>
      </c>
      <c r="G124" s="26" t="s">
        <v>39</v>
      </c>
      <c r="H124" s="26" t="s">
        <v>151</v>
      </c>
      <c r="I124" s="26" t="s">
        <v>70</v>
      </c>
      <c r="J124" s="26" t="s">
        <v>74</v>
      </c>
      <c r="K124" s="26" t="s">
        <v>75</v>
      </c>
      <c r="L124" s="29">
        <v>1277584</v>
      </c>
      <c r="M124" s="29">
        <v>1293600</v>
      </c>
      <c r="N124" s="29">
        <v>1293600</v>
      </c>
      <c r="O124" s="22"/>
    </row>
    <row r="125" spans="1:15" ht="21.6" x14ac:dyDescent="0.3">
      <c r="A125" s="27" t="s">
        <v>150</v>
      </c>
      <c r="B125" s="28" t="s">
        <v>200</v>
      </c>
      <c r="C125" s="26" t="s">
        <v>201</v>
      </c>
      <c r="D125" s="26" t="s">
        <v>151</v>
      </c>
      <c r="E125" s="26" t="s">
        <v>115</v>
      </c>
      <c r="F125" s="26" t="s">
        <v>72</v>
      </c>
      <c r="G125" s="26" t="s">
        <v>39</v>
      </c>
      <c r="H125" s="26" t="s">
        <v>151</v>
      </c>
      <c r="I125" s="26" t="s">
        <v>70</v>
      </c>
      <c r="J125" s="26" t="s">
        <v>74</v>
      </c>
      <c r="K125" s="26" t="s">
        <v>75</v>
      </c>
      <c r="L125" s="29">
        <v>121352</v>
      </c>
      <c r="M125" s="29">
        <v>129360</v>
      </c>
      <c r="N125" s="29">
        <v>129360</v>
      </c>
      <c r="O125" s="22"/>
    </row>
    <row r="126" spans="1:15" ht="21.6" x14ac:dyDescent="0.3">
      <c r="A126" s="27" t="s">
        <v>150</v>
      </c>
      <c r="B126" s="28" t="s">
        <v>200</v>
      </c>
      <c r="C126" s="26" t="s">
        <v>201</v>
      </c>
      <c r="D126" s="26" t="s">
        <v>151</v>
      </c>
      <c r="E126" s="26" t="s">
        <v>117</v>
      </c>
      <c r="F126" s="26" t="s">
        <v>72</v>
      </c>
      <c r="G126" s="26" t="s">
        <v>39</v>
      </c>
      <c r="H126" s="26" t="s">
        <v>151</v>
      </c>
      <c r="I126" s="26" t="s">
        <v>70</v>
      </c>
      <c r="J126" s="26" t="s">
        <v>74</v>
      </c>
      <c r="K126" s="26" t="s">
        <v>75</v>
      </c>
      <c r="L126" s="29">
        <v>2970445</v>
      </c>
      <c r="M126" s="29">
        <v>2970445</v>
      </c>
      <c r="N126" s="29">
        <v>2970445</v>
      </c>
      <c r="O126" s="22"/>
    </row>
    <row r="127" spans="1:15" ht="21.6" x14ac:dyDescent="0.3">
      <c r="A127" s="27" t="s">
        <v>150</v>
      </c>
      <c r="B127" s="28" t="s">
        <v>200</v>
      </c>
      <c r="C127" s="26" t="s">
        <v>201</v>
      </c>
      <c r="D127" s="26" t="s">
        <v>151</v>
      </c>
      <c r="E127" s="26" t="s">
        <v>118</v>
      </c>
      <c r="F127" s="26" t="s">
        <v>72</v>
      </c>
      <c r="G127" s="26" t="s">
        <v>39</v>
      </c>
      <c r="H127" s="26" t="s">
        <v>151</v>
      </c>
      <c r="I127" s="26" t="s">
        <v>70</v>
      </c>
      <c r="J127" s="26" t="s">
        <v>74</v>
      </c>
      <c r="K127" s="26" t="s">
        <v>75</v>
      </c>
      <c r="L127" s="29">
        <v>13089285</v>
      </c>
      <c r="M127" s="29"/>
      <c r="N127" s="29"/>
      <c r="O127" s="22"/>
    </row>
    <row r="128" spans="1:15" ht="21.6" x14ac:dyDescent="0.3">
      <c r="A128" s="27" t="s">
        <v>150</v>
      </c>
      <c r="B128" s="28" t="s">
        <v>200</v>
      </c>
      <c r="C128" s="26" t="s">
        <v>201</v>
      </c>
      <c r="D128" s="26" t="s">
        <v>151</v>
      </c>
      <c r="E128" s="26" t="s">
        <v>119</v>
      </c>
      <c r="F128" s="26" t="s">
        <v>72</v>
      </c>
      <c r="G128" s="26" t="s">
        <v>39</v>
      </c>
      <c r="H128" s="26" t="s">
        <v>151</v>
      </c>
      <c r="I128" s="26" t="s">
        <v>70</v>
      </c>
      <c r="J128" s="26" t="s">
        <v>74</v>
      </c>
      <c r="K128" s="26" t="s">
        <v>75</v>
      </c>
      <c r="L128" s="29">
        <v>3032405.94</v>
      </c>
      <c r="M128" s="29">
        <v>5123276</v>
      </c>
      <c r="N128" s="29">
        <v>5123276</v>
      </c>
      <c r="O128" s="22"/>
    </row>
    <row r="129" spans="1:15" ht="21.6" x14ac:dyDescent="0.3">
      <c r="A129" s="27" t="s">
        <v>223</v>
      </c>
      <c r="B129" s="28" t="s">
        <v>200</v>
      </c>
      <c r="C129" s="26" t="s">
        <v>201</v>
      </c>
      <c r="D129" s="26" t="s">
        <v>224</v>
      </c>
      <c r="E129" s="26" t="s">
        <v>99</v>
      </c>
      <c r="F129" s="26" t="s">
        <v>225</v>
      </c>
      <c r="G129" s="26" t="s">
        <v>38</v>
      </c>
      <c r="H129" s="26" t="s">
        <v>224</v>
      </c>
      <c r="I129" s="26" t="s">
        <v>70</v>
      </c>
      <c r="J129" s="26" t="s">
        <v>74</v>
      </c>
      <c r="K129" s="26" t="s">
        <v>75</v>
      </c>
      <c r="L129" s="29">
        <v>15000</v>
      </c>
      <c r="M129" s="29">
        <v>15000</v>
      </c>
      <c r="N129" s="29">
        <v>15000</v>
      </c>
      <c r="O129" s="22"/>
    </row>
    <row r="130" spans="1:15" ht="21.6" x14ac:dyDescent="0.3">
      <c r="A130" s="27" t="s">
        <v>223</v>
      </c>
      <c r="B130" s="28" t="s">
        <v>200</v>
      </c>
      <c r="C130" s="26" t="s">
        <v>201</v>
      </c>
      <c r="D130" s="26" t="s">
        <v>224</v>
      </c>
      <c r="E130" s="26" t="s">
        <v>114</v>
      </c>
      <c r="F130" s="26" t="s">
        <v>72</v>
      </c>
      <c r="G130" s="26" t="s">
        <v>39</v>
      </c>
      <c r="H130" s="26" t="s">
        <v>224</v>
      </c>
      <c r="I130" s="26" t="s">
        <v>70</v>
      </c>
      <c r="J130" s="26" t="s">
        <v>74</v>
      </c>
      <c r="K130" s="26" t="s">
        <v>75</v>
      </c>
      <c r="L130" s="29">
        <v>14940</v>
      </c>
      <c r="M130" s="29">
        <v>14940</v>
      </c>
      <c r="N130" s="29">
        <v>14940</v>
      </c>
      <c r="O130" s="22"/>
    </row>
    <row r="131" spans="1:15" ht="21.6" x14ac:dyDescent="0.3">
      <c r="A131" s="27" t="s">
        <v>223</v>
      </c>
      <c r="B131" s="28" t="s">
        <v>200</v>
      </c>
      <c r="C131" s="26" t="s">
        <v>201</v>
      </c>
      <c r="D131" s="26" t="s">
        <v>224</v>
      </c>
      <c r="E131" s="26" t="s">
        <v>115</v>
      </c>
      <c r="F131" s="26" t="s">
        <v>72</v>
      </c>
      <c r="G131" s="26" t="s">
        <v>39</v>
      </c>
      <c r="H131" s="26" t="s">
        <v>224</v>
      </c>
      <c r="I131" s="26" t="s">
        <v>70</v>
      </c>
      <c r="J131" s="26" t="s">
        <v>74</v>
      </c>
      <c r="K131" s="26" t="s">
        <v>75</v>
      </c>
      <c r="L131" s="29">
        <v>1490</v>
      </c>
      <c r="M131" s="29">
        <v>1490</v>
      </c>
      <c r="N131" s="29">
        <v>1490</v>
      </c>
      <c r="O131" s="22"/>
    </row>
    <row r="132" spans="1:15" ht="21.6" x14ac:dyDescent="0.3">
      <c r="A132" s="27" t="s">
        <v>226</v>
      </c>
      <c r="B132" s="28" t="s">
        <v>200</v>
      </c>
      <c r="C132" s="26" t="s">
        <v>201</v>
      </c>
      <c r="D132" s="26" t="s">
        <v>227</v>
      </c>
      <c r="E132" s="26" t="s">
        <v>99</v>
      </c>
      <c r="F132" s="26" t="s">
        <v>228</v>
      </c>
      <c r="G132" s="26" t="s">
        <v>38</v>
      </c>
      <c r="H132" s="26" t="s">
        <v>227</v>
      </c>
      <c r="I132" s="26" t="s">
        <v>70</v>
      </c>
      <c r="J132" s="26" t="s">
        <v>74</v>
      </c>
      <c r="K132" s="26" t="s">
        <v>75</v>
      </c>
      <c r="L132" s="29">
        <v>93000</v>
      </c>
      <c r="M132" s="29"/>
      <c r="N132" s="29"/>
      <c r="O132" s="22"/>
    </row>
    <row r="133" spans="1:15" ht="21.6" x14ac:dyDescent="0.3">
      <c r="A133" s="27" t="s">
        <v>229</v>
      </c>
      <c r="B133" s="28" t="s">
        <v>200</v>
      </c>
      <c r="C133" s="26" t="s">
        <v>201</v>
      </c>
      <c r="D133" s="26" t="s">
        <v>230</v>
      </c>
      <c r="E133" s="26" t="s">
        <v>71</v>
      </c>
      <c r="F133" s="26" t="s">
        <v>231</v>
      </c>
      <c r="G133" s="26" t="s">
        <v>36</v>
      </c>
      <c r="H133" s="26" t="s">
        <v>230</v>
      </c>
      <c r="I133" s="26" t="s">
        <v>70</v>
      </c>
      <c r="J133" s="26" t="s">
        <v>74</v>
      </c>
      <c r="K133" s="26" t="s">
        <v>75</v>
      </c>
      <c r="L133" s="29">
        <v>45000</v>
      </c>
      <c r="M133" s="29">
        <v>55000</v>
      </c>
      <c r="N133" s="29">
        <v>55000</v>
      </c>
      <c r="O133" s="22"/>
    </row>
    <row r="134" spans="1:15" ht="21.6" x14ac:dyDescent="0.3">
      <c r="A134" s="27" t="s">
        <v>229</v>
      </c>
      <c r="B134" s="28" t="s">
        <v>200</v>
      </c>
      <c r="C134" s="26" t="s">
        <v>201</v>
      </c>
      <c r="D134" s="26" t="s">
        <v>230</v>
      </c>
      <c r="E134" s="26" t="s">
        <v>99</v>
      </c>
      <c r="F134" s="26" t="s">
        <v>232</v>
      </c>
      <c r="G134" s="26" t="s">
        <v>38</v>
      </c>
      <c r="H134" s="26" t="s">
        <v>230</v>
      </c>
      <c r="I134" s="26" t="s">
        <v>70</v>
      </c>
      <c r="J134" s="26" t="s">
        <v>74</v>
      </c>
      <c r="K134" s="26" t="s">
        <v>75</v>
      </c>
      <c r="L134" s="29">
        <v>1270202</v>
      </c>
      <c r="M134" s="29">
        <v>1182688.08</v>
      </c>
      <c r="N134" s="29">
        <v>1182688.08</v>
      </c>
      <c r="O134" s="22"/>
    </row>
    <row r="135" spans="1:15" ht="21.6" x14ac:dyDescent="0.3">
      <c r="A135" s="27" t="s">
        <v>229</v>
      </c>
      <c r="B135" s="28" t="s">
        <v>200</v>
      </c>
      <c r="C135" s="26" t="s">
        <v>201</v>
      </c>
      <c r="D135" s="26" t="s">
        <v>230</v>
      </c>
      <c r="E135" s="26" t="s">
        <v>101</v>
      </c>
      <c r="F135" s="26" t="s">
        <v>233</v>
      </c>
      <c r="G135" s="26" t="s">
        <v>38</v>
      </c>
      <c r="H135" s="26" t="s">
        <v>230</v>
      </c>
      <c r="I135" s="26" t="s">
        <v>70</v>
      </c>
      <c r="J135" s="26" t="s">
        <v>74</v>
      </c>
      <c r="K135" s="26" t="s">
        <v>75</v>
      </c>
      <c r="L135" s="29">
        <v>9896855.8499999996</v>
      </c>
      <c r="M135" s="29">
        <v>6883500</v>
      </c>
      <c r="N135" s="29">
        <v>6883500</v>
      </c>
      <c r="O135" s="22"/>
    </row>
    <row r="136" spans="1:15" ht="21.6" x14ac:dyDescent="0.3">
      <c r="A136" s="27" t="s">
        <v>229</v>
      </c>
      <c r="B136" s="28" t="s">
        <v>200</v>
      </c>
      <c r="C136" s="26" t="s">
        <v>201</v>
      </c>
      <c r="D136" s="26" t="s">
        <v>230</v>
      </c>
      <c r="E136" s="26" t="s">
        <v>121</v>
      </c>
      <c r="F136" s="26" t="s">
        <v>72</v>
      </c>
      <c r="G136" s="26" t="s">
        <v>39</v>
      </c>
      <c r="H136" s="26" t="s">
        <v>230</v>
      </c>
      <c r="I136" s="26" t="s">
        <v>70</v>
      </c>
      <c r="J136" s="26" t="s">
        <v>74</v>
      </c>
      <c r="K136" s="26" t="s">
        <v>75</v>
      </c>
      <c r="L136" s="29">
        <v>511515</v>
      </c>
      <c r="M136" s="29"/>
      <c r="N136" s="29"/>
      <c r="O136" s="22"/>
    </row>
    <row r="137" spans="1:15" ht="21.6" x14ac:dyDescent="0.3">
      <c r="A137" s="27" t="s">
        <v>234</v>
      </c>
      <c r="B137" s="28" t="s">
        <v>200</v>
      </c>
      <c r="C137" s="26" t="s">
        <v>201</v>
      </c>
      <c r="D137" s="26" t="s">
        <v>235</v>
      </c>
      <c r="E137" s="26" t="s">
        <v>99</v>
      </c>
      <c r="F137" s="26" t="s">
        <v>236</v>
      </c>
      <c r="G137" s="26" t="s">
        <v>38</v>
      </c>
      <c r="H137" s="26" t="s">
        <v>235</v>
      </c>
      <c r="I137" s="26" t="s">
        <v>70</v>
      </c>
      <c r="J137" s="26" t="s">
        <v>74</v>
      </c>
      <c r="K137" s="26" t="s">
        <v>75</v>
      </c>
      <c r="L137" s="29">
        <v>34952</v>
      </c>
      <c r="M137" s="29">
        <v>35000</v>
      </c>
      <c r="N137" s="29">
        <v>35000</v>
      </c>
      <c r="O137" s="22"/>
    </row>
    <row r="138" spans="1:15" ht="21.6" x14ac:dyDescent="0.3">
      <c r="A138" s="27" t="s">
        <v>237</v>
      </c>
      <c r="B138" s="28" t="s">
        <v>200</v>
      </c>
      <c r="C138" s="26" t="s">
        <v>201</v>
      </c>
      <c r="D138" s="26" t="s">
        <v>238</v>
      </c>
      <c r="E138" s="26" t="s">
        <v>99</v>
      </c>
      <c r="F138" s="26" t="s">
        <v>239</v>
      </c>
      <c r="G138" s="26" t="s">
        <v>38</v>
      </c>
      <c r="H138" s="26" t="s">
        <v>238</v>
      </c>
      <c r="I138" s="26" t="s">
        <v>70</v>
      </c>
      <c r="J138" s="26" t="s">
        <v>74</v>
      </c>
      <c r="K138" s="26" t="s">
        <v>75</v>
      </c>
      <c r="L138" s="29">
        <v>99000</v>
      </c>
      <c r="M138" s="29">
        <v>99000</v>
      </c>
      <c r="N138" s="29">
        <v>99000</v>
      </c>
      <c r="O138" s="22"/>
    </row>
    <row r="139" spans="1:15" ht="21.6" x14ac:dyDescent="0.3">
      <c r="A139" s="27" t="s">
        <v>240</v>
      </c>
      <c r="B139" s="28" t="s">
        <v>200</v>
      </c>
      <c r="C139" s="26" t="s">
        <v>201</v>
      </c>
      <c r="D139" s="26" t="s">
        <v>241</v>
      </c>
      <c r="E139" s="26" t="s">
        <v>71</v>
      </c>
      <c r="F139" s="26" t="s">
        <v>242</v>
      </c>
      <c r="G139" s="26" t="s">
        <v>36</v>
      </c>
      <c r="H139" s="26" t="s">
        <v>241</v>
      </c>
      <c r="I139" s="26" t="s">
        <v>70</v>
      </c>
      <c r="J139" s="26" t="s">
        <v>74</v>
      </c>
      <c r="K139" s="26" t="s">
        <v>75</v>
      </c>
      <c r="L139" s="29">
        <v>20000</v>
      </c>
      <c r="M139" s="29">
        <v>20000</v>
      </c>
      <c r="N139" s="29">
        <v>20000</v>
      </c>
      <c r="O139" s="22"/>
    </row>
    <row r="140" spans="1:15" ht="21.6" x14ac:dyDescent="0.3">
      <c r="A140" s="27" t="s">
        <v>240</v>
      </c>
      <c r="B140" s="28" t="s">
        <v>200</v>
      </c>
      <c r="C140" s="26" t="s">
        <v>201</v>
      </c>
      <c r="D140" s="26" t="s">
        <v>241</v>
      </c>
      <c r="E140" s="26" t="s">
        <v>99</v>
      </c>
      <c r="F140" s="26" t="s">
        <v>243</v>
      </c>
      <c r="G140" s="26" t="s">
        <v>38</v>
      </c>
      <c r="H140" s="26" t="s">
        <v>241</v>
      </c>
      <c r="I140" s="26" t="s">
        <v>70</v>
      </c>
      <c r="J140" s="26" t="s">
        <v>74</v>
      </c>
      <c r="K140" s="26" t="s">
        <v>75</v>
      </c>
      <c r="L140" s="29">
        <v>89246.25</v>
      </c>
      <c r="M140" s="29">
        <v>180000</v>
      </c>
      <c r="N140" s="29">
        <v>180000</v>
      </c>
      <c r="O140" s="22"/>
    </row>
    <row r="141" spans="1:15" ht="21.6" x14ac:dyDescent="0.3">
      <c r="A141" s="27" t="s">
        <v>244</v>
      </c>
      <c r="B141" s="28" t="s">
        <v>200</v>
      </c>
      <c r="C141" s="26" t="s">
        <v>201</v>
      </c>
      <c r="D141" s="26" t="s">
        <v>245</v>
      </c>
      <c r="E141" s="26" t="s">
        <v>71</v>
      </c>
      <c r="F141" s="26" t="s">
        <v>246</v>
      </c>
      <c r="G141" s="26" t="s">
        <v>36</v>
      </c>
      <c r="H141" s="26" t="s">
        <v>245</v>
      </c>
      <c r="I141" s="26" t="s">
        <v>70</v>
      </c>
      <c r="J141" s="26" t="s">
        <v>74</v>
      </c>
      <c r="K141" s="26" t="s">
        <v>75</v>
      </c>
      <c r="L141" s="29">
        <v>30000</v>
      </c>
      <c r="M141" s="29">
        <v>30000</v>
      </c>
      <c r="N141" s="29">
        <v>30000</v>
      </c>
      <c r="O141" s="22"/>
    </row>
    <row r="142" spans="1:15" ht="21.6" x14ac:dyDescent="0.3">
      <c r="A142" s="27" t="s">
        <v>244</v>
      </c>
      <c r="B142" s="28" t="s">
        <v>200</v>
      </c>
      <c r="C142" s="26" t="s">
        <v>201</v>
      </c>
      <c r="D142" s="26" t="s">
        <v>245</v>
      </c>
      <c r="E142" s="26" t="s">
        <v>99</v>
      </c>
      <c r="F142" s="26" t="s">
        <v>247</v>
      </c>
      <c r="G142" s="26" t="s">
        <v>38</v>
      </c>
      <c r="H142" s="26" t="s">
        <v>245</v>
      </c>
      <c r="I142" s="26" t="s">
        <v>70</v>
      </c>
      <c r="J142" s="26" t="s">
        <v>74</v>
      </c>
      <c r="K142" s="26" t="s">
        <v>75</v>
      </c>
      <c r="L142" s="29">
        <v>31242</v>
      </c>
      <c r="M142" s="29"/>
      <c r="N142" s="29"/>
      <c r="O142" s="22"/>
    </row>
    <row r="143" spans="1:15" ht="21.6" x14ac:dyDescent="0.3">
      <c r="A143" s="27" t="s">
        <v>248</v>
      </c>
      <c r="B143" s="28" t="s">
        <v>200</v>
      </c>
      <c r="C143" s="26" t="s">
        <v>201</v>
      </c>
      <c r="D143" s="26" t="s">
        <v>249</v>
      </c>
      <c r="E143" s="26" t="s">
        <v>71</v>
      </c>
      <c r="F143" s="26" t="s">
        <v>250</v>
      </c>
      <c r="G143" s="26" t="s">
        <v>36</v>
      </c>
      <c r="H143" s="26" t="s">
        <v>249</v>
      </c>
      <c r="I143" s="26" t="s">
        <v>70</v>
      </c>
      <c r="J143" s="26" t="s">
        <v>74</v>
      </c>
      <c r="K143" s="26" t="s">
        <v>75</v>
      </c>
      <c r="L143" s="29">
        <v>9000</v>
      </c>
      <c r="M143" s="29">
        <v>30000</v>
      </c>
      <c r="N143" s="29">
        <v>30000</v>
      </c>
      <c r="O143" s="22"/>
    </row>
    <row r="144" spans="1:15" ht="21.6" x14ac:dyDescent="0.3">
      <c r="A144" s="27" t="s">
        <v>248</v>
      </c>
      <c r="B144" s="28" t="s">
        <v>200</v>
      </c>
      <c r="C144" s="26" t="s">
        <v>201</v>
      </c>
      <c r="D144" s="26" t="s">
        <v>249</v>
      </c>
      <c r="E144" s="26" t="s">
        <v>71</v>
      </c>
      <c r="F144" s="26" t="s">
        <v>251</v>
      </c>
      <c r="G144" s="26" t="s">
        <v>36</v>
      </c>
      <c r="H144" s="26" t="s">
        <v>249</v>
      </c>
      <c r="I144" s="26" t="s">
        <v>70</v>
      </c>
      <c r="J144" s="26" t="s">
        <v>74</v>
      </c>
      <c r="K144" s="26" t="s">
        <v>75</v>
      </c>
      <c r="L144" s="29">
        <v>40347.32</v>
      </c>
      <c r="M144" s="29">
        <v>40347.32</v>
      </c>
      <c r="N144" s="29">
        <v>40347.32</v>
      </c>
      <c r="O144" s="22"/>
    </row>
    <row r="145" spans="1:15" ht="21.6" x14ac:dyDescent="0.3">
      <c r="A145" s="27" t="s">
        <v>248</v>
      </c>
      <c r="B145" s="28" t="s">
        <v>200</v>
      </c>
      <c r="C145" s="26" t="s">
        <v>201</v>
      </c>
      <c r="D145" s="26" t="s">
        <v>249</v>
      </c>
      <c r="E145" s="26" t="s">
        <v>99</v>
      </c>
      <c r="F145" s="26" t="s">
        <v>252</v>
      </c>
      <c r="G145" s="26" t="s">
        <v>38</v>
      </c>
      <c r="H145" s="26" t="s">
        <v>249</v>
      </c>
      <c r="I145" s="26" t="s">
        <v>70</v>
      </c>
      <c r="J145" s="26" t="s">
        <v>74</v>
      </c>
      <c r="K145" s="26" t="s">
        <v>75</v>
      </c>
      <c r="L145" s="29">
        <v>897081.24</v>
      </c>
      <c r="M145" s="29">
        <v>780000</v>
      </c>
      <c r="N145" s="29">
        <v>780000</v>
      </c>
      <c r="O145" s="22"/>
    </row>
    <row r="146" spans="1:15" ht="21.6" x14ac:dyDescent="0.3">
      <c r="A146" s="27" t="s">
        <v>248</v>
      </c>
      <c r="B146" s="28" t="s">
        <v>200</v>
      </c>
      <c r="C146" s="26" t="s">
        <v>201</v>
      </c>
      <c r="D146" s="26" t="s">
        <v>249</v>
      </c>
      <c r="E146" s="26" t="s">
        <v>101</v>
      </c>
      <c r="F146" s="26" t="s">
        <v>253</v>
      </c>
      <c r="G146" s="26" t="s">
        <v>38</v>
      </c>
      <c r="H146" s="26" t="s">
        <v>249</v>
      </c>
      <c r="I146" s="26" t="s">
        <v>70</v>
      </c>
      <c r="J146" s="26" t="s">
        <v>74</v>
      </c>
      <c r="K146" s="26" t="s">
        <v>75</v>
      </c>
      <c r="L146" s="29">
        <v>154440</v>
      </c>
      <c r="M146" s="29"/>
      <c r="N146" s="29"/>
      <c r="O146" s="22"/>
    </row>
    <row r="147" spans="1:15" ht="21.6" x14ac:dyDescent="0.3">
      <c r="A147" s="27" t="s">
        <v>248</v>
      </c>
      <c r="B147" s="28" t="s">
        <v>200</v>
      </c>
      <c r="C147" s="26" t="s">
        <v>201</v>
      </c>
      <c r="D147" s="26" t="s">
        <v>249</v>
      </c>
      <c r="E147" s="26" t="s">
        <v>113</v>
      </c>
      <c r="F147" s="26" t="s">
        <v>72</v>
      </c>
      <c r="G147" s="26" t="s">
        <v>39</v>
      </c>
      <c r="H147" s="26" t="s">
        <v>249</v>
      </c>
      <c r="I147" s="26" t="s">
        <v>70</v>
      </c>
      <c r="J147" s="26" t="s">
        <v>74</v>
      </c>
      <c r="K147" s="26" t="s">
        <v>75</v>
      </c>
      <c r="L147" s="29">
        <v>50000</v>
      </c>
      <c r="M147" s="29"/>
      <c r="N147" s="29"/>
      <c r="O147" s="22"/>
    </row>
    <row r="148" spans="1:15" ht="21.6" x14ac:dyDescent="0.3">
      <c r="A148" s="27" t="s">
        <v>248</v>
      </c>
      <c r="B148" s="28" t="s">
        <v>200</v>
      </c>
      <c r="C148" s="26" t="s">
        <v>201</v>
      </c>
      <c r="D148" s="26" t="s">
        <v>249</v>
      </c>
      <c r="E148" s="26" t="s">
        <v>121</v>
      </c>
      <c r="F148" s="26" t="s">
        <v>72</v>
      </c>
      <c r="G148" s="26" t="s">
        <v>39</v>
      </c>
      <c r="H148" s="26" t="s">
        <v>249</v>
      </c>
      <c r="I148" s="26" t="s">
        <v>70</v>
      </c>
      <c r="J148" s="26" t="s">
        <v>74</v>
      </c>
      <c r="K148" s="26" t="s">
        <v>75</v>
      </c>
      <c r="L148" s="29">
        <v>88484</v>
      </c>
      <c r="M148" s="29"/>
      <c r="N148" s="29"/>
      <c r="O148" s="22"/>
    </row>
    <row r="149" spans="1:15" ht="21.6" x14ac:dyDescent="0.3">
      <c r="A149" s="27" t="s">
        <v>248</v>
      </c>
      <c r="B149" s="28" t="s">
        <v>200</v>
      </c>
      <c r="C149" s="26" t="s">
        <v>201</v>
      </c>
      <c r="D149" s="26" t="s">
        <v>254</v>
      </c>
      <c r="E149" s="26" t="s">
        <v>99</v>
      </c>
      <c r="F149" s="26" t="s">
        <v>255</v>
      </c>
      <c r="G149" s="26" t="s">
        <v>38</v>
      </c>
      <c r="H149" s="26" t="s">
        <v>254</v>
      </c>
      <c r="I149" s="26" t="s">
        <v>70</v>
      </c>
      <c r="J149" s="26" t="s">
        <v>74</v>
      </c>
      <c r="K149" s="26" t="s">
        <v>75</v>
      </c>
      <c r="L149" s="29">
        <v>182893</v>
      </c>
      <c r="M149" s="29"/>
      <c r="N149" s="29"/>
      <c r="O149" s="22"/>
    </row>
    <row r="150" spans="1:15" ht="21.6" x14ac:dyDescent="0.3">
      <c r="A150" s="27" t="s">
        <v>256</v>
      </c>
      <c r="B150" s="28" t="s">
        <v>200</v>
      </c>
      <c r="C150" s="26" t="s">
        <v>201</v>
      </c>
      <c r="D150" s="26" t="s">
        <v>257</v>
      </c>
      <c r="E150" s="26" t="s">
        <v>71</v>
      </c>
      <c r="F150" s="26" t="s">
        <v>258</v>
      </c>
      <c r="G150" s="26" t="s">
        <v>36</v>
      </c>
      <c r="H150" s="26" t="s">
        <v>257</v>
      </c>
      <c r="I150" s="26" t="s">
        <v>70</v>
      </c>
      <c r="J150" s="26" t="s">
        <v>74</v>
      </c>
      <c r="K150" s="26" t="s">
        <v>75</v>
      </c>
      <c r="L150" s="29">
        <v>10000</v>
      </c>
      <c r="M150" s="29">
        <v>10000</v>
      </c>
      <c r="N150" s="29">
        <v>10000</v>
      </c>
      <c r="O150" s="22"/>
    </row>
    <row r="151" spans="1:15" ht="21.6" x14ac:dyDescent="0.3">
      <c r="A151" s="27" t="s">
        <v>256</v>
      </c>
      <c r="B151" s="28" t="s">
        <v>200</v>
      </c>
      <c r="C151" s="26" t="s">
        <v>201</v>
      </c>
      <c r="D151" s="26" t="s">
        <v>257</v>
      </c>
      <c r="E151" s="26" t="s">
        <v>99</v>
      </c>
      <c r="F151" s="26" t="s">
        <v>259</v>
      </c>
      <c r="G151" s="26" t="s">
        <v>38</v>
      </c>
      <c r="H151" s="26" t="s">
        <v>257</v>
      </c>
      <c r="I151" s="26" t="s">
        <v>70</v>
      </c>
      <c r="J151" s="26" t="s">
        <v>74</v>
      </c>
      <c r="K151" s="26" t="s">
        <v>75</v>
      </c>
      <c r="L151" s="29">
        <v>53856</v>
      </c>
      <c r="M151" s="29">
        <v>75000</v>
      </c>
      <c r="N151" s="29">
        <v>75000</v>
      </c>
      <c r="O151" s="22"/>
    </row>
    <row r="152" spans="1:15" ht="21.6" x14ac:dyDescent="0.3">
      <c r="A152" s="27" t="s">
        <v>260</v>
      </c>
      <c r="B152" s="28" t="s">
        <v>261</v>
      </c>
      <c r="C152" s="26" t="s">
        <v>262</v>
      </c>
      <c r="D152" s="26" t="s">
        <v>70</v>
      </c>
      <c r="E152" s="26" t="s">
        <v>71</v>
      </c>
      <c r="F152" s="26" t="s">
        <v>72</v>
      </c>
      <c r="G152" s="26" t="s">
        <v>73</v>
      </c>
      <c r="H152" s="26" t="s">
        <v>70</v>
      </c>
      <c r="I152" s="26" t="s">
        <v>70</v>
      </c>
      <c r="J152" s="26" t="s">
        <v>74</v>
      </c>
      <c r="K152" s="26" t="s">
        <v>75</v>
      </c>
      <c r="L152" s="29">
        <v>5266947.7</v>
      </c>
      <c r="M152" s="29">
        <v>5505147.1399999997</v>
      </c>
      <c r="N152" s="29">
        <v>5505147.1399999997</v>
      </c>
      <c r="O152" s="22"/>
    </row>
    <row r="153" spans="1:15" ht="21.6" x14ac:dyDescent="0.3">
      <c r="A153" s="27" t="s">
        <v>210</v>
      </c>
      <c r="B153" s="28" t="s">
        <v>261</v>
      </c>
      <c r="C153" s="26" t="s">
        <v>262</v>
      </c>
      <c r="D153" s="26" t="s">
        <v>211</v>
      </c>
      <c r="E153" s="26" t="s">
        <v>71</v>
      </c>
      <c r="F153" s="26" t="s">
        <v>263</v>
      </c>
      <c r="G153" s="26" t="s">
        <v>36</v>
      </c>
      <c r="H153" s="26" t="s">
        <v>211</v>
      </c>
      <c r="I153" s="26" t="s">
        <v>70</v>
      </c>
      <c r="J153" s="26" t="s">
        <v>74</v>
      </c>
      <c r="K153" s="26" t="s">
        <v>75</v>
      </c>
      <c r="L153" s="29">
        <v>52072.5</v>
      </c>
      <c r="M153" s="29">
        <v>52072.5</v>
      </c>
      <c r="N153" s="29">
        <v>52072.5</v>
      </c>
      <c r="O153" s="22"/>
    </row>
    <row r="154" spans="1:15" ht="21.6" x14ac:dyDescent="0.3">
      <c r="A154" s="27" t="s">
        <v>210</v>
      </c>
      <c r="B154" s="28" t="s">
        <v>261</v>
      </c>
      <c r="C154" s="26" t="s">
        <v>262</v>
      </c>
      <c r="D154" s="26" t="s">
        <v>211</v>
      </c>
      <c r="E154" s="26" t="s">
        <v>99</v>
      </c>
      <c r="F154" s="26" t="s">
        <v>213</v>
      </c>
      <c r="G154" s="26" t="s">
        <v>38</v>
      </c>
      <c r="H154" s="26" t="s">
        <v>211</v>
      </c>
      <c r="I154" s="26" t="s">
        <v>70</v>
      </c>
      <c r="J154" s="26" t="s">
        <v>74</v>
      </c>
      <c r="K154" s="26" t="s">
        <v>75</v>
      </c>
      <c r="L154" s="29">
        <v>5214875.2</v>
      </c>
      <c r="M154" s="29">
        <v>5453074.6399999997</v>
      </c>
      <c r="N154" s="29">
        <v>5453074.6399999997</v>
      </c>
      <c r="O154" s="22"/>
    </row>
    <row r="155" spans="1:15" ht="21.6" x14ac:dyDescent="0.3">
      <c r="A155" s="23" t="s">
        <v>65</v>
      </c>
      <c r="B155" s="24" t="s">
        <v>66</v>
      </c>
      <c r="C155" s="25" t="s">
        <v>67</v>
      </c>
      <c r="D155" s="26" t="s">
        <v>70</v>
      </c>
      <c r="E155" s="26" t="s">
        <v>71</v>
      </c>
      <c r="F155" s="26" t="s">
        <v>72</v>
      </c>
      <c r="G155" s="26" t="s">
        <v>73</v>
      </c>
      <c r="H155" s="26" t="s">
        <v>70</v>
      </c>
      <c r="I155" s="26" t="s">
        <v>67</v>
      </c>
      <c r="J155" s="26" t="s">
        <v>74</v>
      </c>
      <c r="K155" s="26" t="s">
        <v>75</v>
      </c>
      <c r="L155" s="21"/>
      <c r="M155" s="21"/>
      <c r="N155" s="21"/>
      <c r="O155" s="22"/>
    </row>
    <row r="156" spans="1:15" ht="21.6" x14ac:dyDescent="0.3">
      <c r="A156" s="23" t="s">
        <v>264</v>
      </c>
      <c r="B156" s="24" t="s">
        <v>265</v>
      </c>
      <c r="C156" s="25" t="s">
        <v>70</v>
      </c>
      <c r="D156" s="26" t="s">
        <v>70</v>
      </c>
      <c r="E156" s="26" t="s">
        <v>71</v>
      </c>
      <c r="F156" s="26" t="s">
        <v>72</v>
      </c>
      <c r="G156" s="26" t="s">
        <v>73</v>
      </c>
      <c r="H156" s="26" t="s">
        <v>70</v>
      </c>
      <c r="I156" s="26" t="s">
        <v>70</v>
      </c>
      <c r="J156" s="26" t="s">
        <v>74</v>
      </c>
      <c r="K156" s="26" t="s">
        <v>75</v>
      </c>
      <c r="L156" s="21"/>
      <c r="M156" s="21"/>
      <c r="N156" s="21"/>
      <c r="O156" s="22"/>
    </row>
    <row r="157" spans="1:15" ht="14.4" x14ac:dyDescent="0.3"/>
    <row r="158" spans="1:15" ht="14.4" x14ac:dyDescent="0.3"/>
    <row r="159" spans="1:15" ht="14.4" x14ac:dyDescent="0.3">
      <c r="A159" s="30"/>
      <c r="B159" s="30"/>
    </row>
    <row r="160" spans="1:15" ht="14.4" x14ac:dyDescent="0.3">
      <c r="A160" s="30"/>
      <c r="B160" s="30"/>
    </row>
    <row r="161" spans="1:2" ht="14.4" x14ac:dyDescent="0.3">
      <c r="A161" s="31"/>
      <c r="B161" s="31"/>
    </row>
    <row r="162" spans="1:2" ht="14.4" x14ac:dyDescent="0.3">
      <c r="A162" s="31"/>
      <c r="B162" s="31"/>
    </row>
    <row r="163" spans="1:2" ht="14.4" x14ac:dyDescent="0.3">
      <c r="A163" s="31"/>
      <c r="B163" s="31"/>
    </row>
    <row r="164" spans="1:2" ht="14.4" x14ac:dyDescent="0.3">
      <c r="A164" s="31"/>
      <c r="B164" s="31"/>
    </row>
    <row r="165" spans="1:2" ht="14.4" x14ac:dyDescent="0.3">
      <c r="A165" s="1"/>
      <c r="B165" s="1"/>
    </row>
    <row r="166" spans="1:2" ht="14.4" x14ac:dyDescent="0.3">
      <c r="A166" s="30"/>
      <c r="B166" s="30"/>
    </row>
    <row r="167" spans="1:2" ht="14.4" x14ac:dyDescent="0.3">
      <c r="A167" s="30"/>
      <c r="B167" s="30"/>
    </row>
    <row r="168" spans="1:2" ht="14.4" x14ac:dyDescent="0.3">
      <c r="A168" s="31"/>
      <c r="B168" s="31"/>
    </row>
    <row r="169" spans="1:2" ht="14.4" x14ac:dyDescent="0.3">
      <c r="A169" s="31"/>
      <c r="B169" s="31"/>
    </row>
    <row r="170" spans="1:2" ht="14.4" x14ac:dyDescent="0.3">
      <c r="A170" s="31"/>
      <c r="B170" s="31"/>
    </row>
    <row r="171" spans="1:2" ht="14.4" x14ac:dyDescent="0.3">
      <c r="A171" s="31"/>
      <c r="B171" s="31"/>
    </row>
    <row r="172" spans="1:2" ht="14.4" x14ac:dyDescent="0.3">
      <c r="A172" s="1"/>
      <c r="B172" s="1"/>
    </row>
    <row r="173" spans="1:2" ht="10.199999999999999" customHeight="1" x14ac:dyDescent="0.3">
      <c r="A173" s="47"/>
      <c r="B173" s="47"/>
    </row>
  </sheetData>
  <mergeCells count="27">
    <mergeCell ref="N5:O5"/>
    <mergeCell ref="N6:O6"/>
    <mergeCell ref="N9:O9"/>
    <mergeCell ref="N7:O7"/>
    <mergeCell ref="N2:O2"/>
    <mergeCell ref="N3:O3"/>
    <mergeCell ref="N4:O4"/>
    <mergeCell ref="B16:L16"/>
    <mergeCell ref="O12:O13"/>
    <mergeCell ref="A11:N11"/>
    <mergeCell ref="A12:N12"/>
    <mergeCell ref="B14:D14"/>
    <mergeCell ref="L24:O24"/>
    <mergeCell ref="B19:L19"/>
    <mergeCell ref="A22:O22"/>
    <mergeCell ref="A24:A26"/>
    <mergeCell ref="B24:B26"/>
    <mergeCell ref="C24:C26"/>
    <mergeCell ref="K24:K26"/>
    <mergeCell ref="O25:O26"/>
    <mergeCell ref="I24:I26"/>
    <mergeCell ref="H24:H26"/>
    <mergeCell ref="G24:G26"/>
    <mergeCell ref="F24:F26"/>
    <mergeCell ref="D24:D26"/>
    <mergeCell ref="E24:E26"/>
    <mergeCell ref="J24:J26"/>
  </mergeCells>
  <pageMargins left="0.59055118110236227" right="0.51181102362204722" top="0.78740157480314965" bottom="0.31496062992125984" header="0.19685039370078741" footer="0.19685039370078741"/>
  <pageSetup paperSize="9" scale="63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B55"/>
  <sheetViews>
    <sheetView tabSelected="1" topLeftCell="A19" workbookViewId="0">
      <selection activeCell="A32" sqref="A32:CM32"/>
    </sheetView>
  </sheetViews>
  <sheetFormatPr defaultRowHeight="10.199999999999999" customHeight="1" x14ac:dyDescent="0.3"/>
  <cols>
    <col min="1" max="99" width="0.88671875" customWidth="1"/>
    <col min="100" max="100" width="8.77734375" customWidth="1"/>
    <col min="101" max="101" width="13.77734375" customWidth="1"/>
    <col min="102" max="102" width="8" hidden="1"/>
    <col min="103" max="106" width="11.77734375" customWidth="1"/>
  </cols>
  <sheetData>
    <row r="1" spans="1:106" ht="13.5" customHeight="1" x14ac:dyDescent="0.3">
      <c r="B1" s="76" t="s">
        <v>277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</row>
    <row r="2" spans="1:106" ht="14.4" x14ac:dyDescent="0.3"/>
    <row r="3" spans="1:106" ht="11.25" customHeight="1" x14ac:dyDescent="0.3">
      <c r="A3" s="126" t="s">
        <v>278</v>
      </c>
      <c r="B3" s="126"/>
      <c r="C3" s="126"/>
      <c r="D3" s="126"/>
      <c r="E3" s="126"/>
      <c r="F3" s="126"/>
      <c r="G3" s="126"/>
      <c r="H3" s="127"/>
      <c r="I3" s="77" t="s">
        <v>20</v>
      </c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132"/>
      <c r="CN3" s="80" t="s">
        <v>279</v>
      </c>
      <c r="CO3" s="126"/>
      <c r="CP3" s="126"/>
      <c r="CQ3" s="126"/>
      <c r="CR3" s="126"/>
      <c r="CS3" s="126"/>
      <c r="CT3" s="126"/>
      <c r="CU3" s="127"/>
      <c r="CV3" s="80" t="s">
        <v>280</v>
      </c>
      <c r="CW3" s="80" t="s">
        <v>281</v>
      </c>
      <c r="CX3" s="80" t="s">
        <v>282</v>
      </c>
      <c r="CY3" s="72" t="s">
        <v>30</v>
      </c>
      <c r="CZ3" s="73"/>
      <c r="DA3" s="73"/>
      <c r="DB3" s="74"/>
    </row>
    <row r="4" spans="1:106" ht="11.25" customHeight="1" x14ac:dyDescent="0.3">
      <c r="A4" s="128"/>
      <c r="B4" s="128"/>
      <c r="C4" s="128"/>
      <c r="D4" s="128"/>
      <c r="E4" s="128"/>
      <c r="F4" s="128"/>
      <c r="G4" s="128"/>
      <c r="H4" s="129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133"/>
      <c r="CN4" s="81"/>
      <c r="CO4" s="128"/>
      <c r="CP4" s="128"/>
      <c r="CQ4" s="128"/>
      <c r="CR4" s="128"/>
      <c r="CS4" s="128"/>
      <c r="CT4" s="128"/>
      <c r="CU4" s="129"/>
      <c r="CV4" s="81"/>
      <c r="CW4" s="81"/>
      <c r="CX4" s="81"/>
      <c r="CY4" s="33" t="s">
        <v>61</v>
      </c>
      <c r="CZ4" s="33" t="s">
        <v>62</v>
      </c>
      <c r="DA4" s="33" t="s">
        <v>63</v>
      </c>
      <c r="DB4" s="83" t="s">
        <v>31</v>
      </c>
    </row>
    <row r="5" spans="1:106" ht="39" customHeight="1" x14ac:dyDescent="0.3">
      <c r="A5" s="130"/>
      <c r="B5" s="130"/>
      <c r="C5" s="130"/>
      <c r="D5" s="130"/>
      <c r="E5" s="130"/>
      <c r="F5" s="130"/>
      <c r="G5" s="130"/>
      <c r="H5" s="131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134"/>
      <c r="CN5" s="82"/>
      <c r="CO5" s="130"/>
      <c r="CP5" s="130"/>
      <c r="CQ5" s="130"/>
      <c r="CR5" s="130"/>
      <c r="CS5" s="130"/>
      <c r="CT5" s="130"/>
      <c r="CU5" s="131"/>
      <c r="CV5" s="82"/>
      <c r="CW5" s="82"/>
      <c r="CX5" s="82"/>
      <c r="CY5" s="10" t="s">
        <v>283</v>
      </c>
      <c r="CZ5" s="34" t="s">
        <v>284</v>
      </c>
      <c r="DA5" s="34" t="s">
        <v>285</v>
      </c>
      <c r="DB5" s="84"/>
    </row>
    <row r="6" spans="1:106" ht="13.8" customHeight="1" x14ac:dyDescent="0.3">
      <c r="A6" s="121" t="s">
        <v>35</v>
      </c>
      <c r="B6" s="121"/>
      <c r="C6" s="121"/>
      <c r="D6" s="121"/>
      <c r="E6" s="121"/>
      <c r="F6" s="121"/>
      <c r="G6" s="121"/>
      <c r="H6" s="122"/>
      <c r="I6" s="121" t="s">
        <v>36</v>
      </c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  <c r="BG6" s="121"/>
      <c r="BH6" s="121"/>
      <c r="BI6" s="121"/>
      <c r="BJ6" s="121"/>
      <c r="BK6" s="121"/>
      <c r="BL6" s="121"/>
      <c r="BM6" s="121"/>
      <c r="BN6" s="121"/>
      <c r="BO6" s="121"/>
      <c r="BP6" s="121"/>
      <c r="BQ6" s="121"/>
      <c r="BR6" s="121"/>
      <c r="BS6" s="121"/>
      <c r="BT6" s="121"/>
      <c r="BU6" s="121"/>
      <c r="BV6" s="121"/>
      <c r="BW6" s="121"/>
      <c r="BX6" s="121"/>
      <c r="BY6" s="121"/>
      <c r="BZ6" s="121"/>
      <c r="CA6" s="121"/>
      <c r="CB6" s="121"/>
      <c r="CC6" s="121"/>
      <c r="CD6" s="121"/>
      <c r="CE6" s="121"/>
      <c r="CF6" s="121"/>
      <c r="CG6" s="121"/>
      <c r="CH6" s="121"/>
      <c r="CI6" s="121"/>
      <c r="CJ6" s="121"/>
      <c r="CK6" s="121"/>
      <c r="CL6" s="121"/>
      <c r="CM6" s="122"/>
      <c r="CN6" s="123" t="s">
        <v>37</v>
      </c>
      <c r="CO6" s="124"/>
      <c r="CP6" s="124"/>
      <c r="CQ6" s="124"/>
      <c r="CR6" s="124"/>
      <c r="CS6" s="124"/>
      <c r="CT6" s="124"/>
      <c r="CU6" s="125"/>
      <c r="CV6" s="35" t="s">
        <v>38</v>
      </c>
      <c r="CW6" s="35" t="s">
        <v>286</v>
      </c>
      <c r="CX6" s="35" t="s">
        <v>287</v>
      </c>
      <c r="CY6" s="35" t="s">
        <v>39</v>
      </c>
      <c r="CZ6" s="35" t="s">
        <v>40</v>
      </c>
      <c r="DA6" s="35" t="s">
        <v>41</v>
      </c>
      <c r="DB6" s="36" t="s">
        <v>42</v>
      </c>
    </row>
    <row r="7" spans="1:106" ht="12.75" customHeight="1" x14ac:dyDescent="0.3">
      <c r="A7" s="109">
        <v>1</v>
      </c>
      <c r="B7" s="109"/>
      <c r="C7" s="109"/>
      <c r="D7" s="109"/>
      <c r="E7" s="109"/>
      <c r="F7" s="109"/>
      <c r="G7" s="109"/>
      <c r="H7" s="110"/>
      <c r="I7" s="111" t="s">
        <v>288</v>
      </c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2"/>
      <c r="AR7" s="112"/>
      <c r="AS7" s="112"/>
      <c r="AT7" s="112"/>
      <c r="AU7" s="112"/>
      <c r="AV7" s="112"/>
      <c r="AW7" s="112"/>
      <c r="AX7" s="112"/>
      <c r="AY7" s="112"/>
      <c r="AZ7" s="112"/>
      <c r="BA7" s="112"/>
      <c r="BB7" s="112"/>
      <c r="BC7" s="112"/>
      <c r="BD7" s="112"/>
      <c r="BE7" s="112"/>
      <c r="BF7" s="112"/>
      <c r="BG7" s="112"/>
      <c r="BH7" s="112"/>
      <c r="BI7" s="112"/>
      <c r="BJ7" s="112"/>
      <c r="BK7" s="112"/>
      <c r="BL7" s="112"/>
      <c r="BM7" s="112"/>
      <c r="BN7" s="112"/>
      <c r="BO7" s="112"/>
      <c r="BP7" s="112"/>
      <c r="BQ7" s="112"/>
      <c r="BR7" s="112"/>
      <c r="BS7" s="112"/>
      <c r="BT7" s="112"/>
      <c r="BU7" s="112"/>
      <c r="BV7" s="112"/>
      <c r="BW7" s="112"/>
      <c r="BX7" s="112"/>
      <c r="BY7" s="112"/>
      <c r="BZ7" s="112"/>
      <c r="CA7" s="112"/>
      <c r="CB7" s="112"/>
      <c r="CC7" s="112"/>
      <c r="CD7" s="112"/>
      <c r="CE7" s="112"/>
      <c r="CF7" s="112"/>
      <c r="CG7" s="112"/>
      <c r="CH7" s="112"/>
      <c r="CI7" s="112"/>
      <c r="CJ7" s="112"/>
      <c r="CK7" s="112"/>
      <c r="CL7" s="112"/>
      <c r="CM7" s="112"/>
      <c r="CN7" s="113" t="s">
        <v>289</v>
      </c>
      <c r="CO7" s="114"/>
      <c r="CP7" s="114"/>
      <c r="CQ7" s="114"/>
      <c r="CR7" s="114"/>
      <c r="CS7" s="114"/>
      <c r="CT7" s="114"/>
      <c r="CU7" s="115"/>
      <c r="CV7" s="16" t="s">
        <v>0</v>
      </c>
      <c r="CW7" s="16" t="s">
        <v>47</v>
      </c>
      <c r="CX7" s="16" t="s">
        <v>47</v>
      </c>
      <c r="CY7" s="17">
        <v>59777125.450000003</v>
      </c>
      <c r="CZ7" s="17">
        <v>42651878.170000002</v>
      </c>
      <c r="DA7" s="17">
        <v>42651878.170000002</v>
      </c>
      <c r="DB7" s="18"/>
    </row>
    <row r="8" spans="1:106" ht="24" customHeight="1" x14ac:dyDescent="0.3">
      <c r="A8" s="116" t="s">
        <v>291</v>
      </c>
      <c r="B8" s="116"/>
      <c r="C8" s="116"/>
      <c r="D8" s="116"/>
      <c r="E8" s="116"/>
      <c r="F8" s="116"/>
      <c r="G8" s="116"/>
      <c r="H8" s="117"/>
      <c r="I8" s="118" t="s">
        <v>292</v>
      </c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  <c r="BD8" s="119"/>
      <c r="BE8" s="119"/>
      <c r="BF8" s="119"/>
      <c r="BG8" s="119"/>
      <c r="BH8" s="119"/>
      <c r="BI8" s="119"/>
      <c r="BJ8" s="119"/>
      <c r="BK8" s="119"/>
      <c r="BL8" s="119"/>
      <c r="BM8" s="119"/>
      <c r="BN8" s="119"/>
      <c r="BO8" s="119"/>
      <c r="BP8" s="119"/>
      <c r="BQ8" s="119"/>
      <c r="BR8" s="119"/>
      <c r="BS8" s="119"/>
      <c r="BT8" s="119"/>
      <c r="BU8" s="119"/>
      <c r="BV8" s="119"/>
      <c r="BW8" s="119"/>
      <c r="BX8" s="119"/>
      <c r="BY8" s="119"/>
      <c r="BZ8" s="119"/>
      <c r="CA8" s="119"/>
      <c r="CB8" s="119"/>
      <c r="CC8" s="119"/>
      <c r="CD8" s="119"/>
      <c r="CE8" s="119"/>
      <c r="CF8" s="119"/>
      <c r="CG8" s="119"/>
      <c r="CH8" s="119"/>
      <c r="CI8" s="119"/>
      <c r="CJ8" s="119"/>
      <c r="CK8" s="119"/>
      <c r="CL8" s="119"/>
      <c r="CM8" s="119"/>
      <c r="CN8" s="120" t="s">
        <v>293</v>
      </c>
      <c r="CO8" s="116"/>
      <c r="CP8" s="116"/>
      <c r="CQ8" s="116"/>
      <c r="CR8" s="116"/>
      <c r="CS8" s="116"/>
      <c r="CT8" s="116"/>
      <c r="CU8" s="117"/>
      <c r="CV8" s="20" t="s">
        <v>0</v>
      </c>
      <c r="CW8" s="20" t="s">
        <v>47</v>
      </c>
      <c r="CX8" s="20" t="s">
        <v>47</v>
      </c>
      <c r="CY8" s="21">
        <v>5408911.4800000004</v>
      </c>
      <c r="CZ8" s="21"/>
      <c r="DA8" s="21"/>
      <c r="DB8" s="22"/>
    </row>
    <row r="9" spans="1:106" ht="24" customHeight="1" x14ac:dyDescent="0.3">
      <c r="A9" s="116" t="s">
        <v>294</v>
      </c>
      <c r="B9" s="116"/>
      <c r="C9" s="116"/>
      <c r="D9" s="116"/>
      <c r="E9" s="116"/>
      <c r="F9" s="116"/>
      <c r="G9" s="116"/>
      <c r="H9" s="117"/>
      <c r="I9" s="118" t="s">
        <v>295</v>
      </c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119"/>
      <c r="BS9" s="119"/>
      <c r="BT9" s="119"/>
      <c r="BU9" s="119"/>
      <c r="BV9" s="119"/>
      <c r="BW9" s="119"/>
      <c r="BX9" s="119"/>
      <c r="BY9" s="119"/>
      <c r="BZ9" s="119"/>
      <c r="CA9" s="119"/>
      <c r="CB9" s="119"/>
      <c r="CC9" s="119"/>
      <c r="CD9" s="119"/>
      <c r="CE9" s="119"/>
      <c r="CF9" s="119"/>
      <c r="CG9" s="119"/>
      <c r="CH9" s="119"/>
      <c r="CI9" s="119"/>
      <c r="CJ9" s="119"/>
      <c r="CK9" s="119"/>
      <c r="CL9" s="119"/>
      <c r="CM9" s="119"/>
      <c r="CN9" s="120" t="s">
        <v>296</v>
      </c>
      <c r="CO9" s="116"/>
      <c r="CP9" s="116"/>
      <c r="CQ9" s="116"/>
      <c r="CR9" s="116"/>
      <c r="CS9" s="116"/>
      <c r="CT9" s="116"/>
      <c r="CU9" s="117"/>
      <c r="CV9" s="20" t="s">
        <v>297</v>
      </c>
      <c r="CW9" s="20" t="s">
        <v>47</v>
      </c>
      <c r="CX9" s="20" t="s">
        <v>47</v>
      </c>
      <c r="CY9" s="21">
        <v>5408911.4800000004</v>
      </c>
      <c r="CZ9" s="21"/>
      <c r="DA9" s="21"/>
      <c r="DB9" s="22"/>
    </row>
    <row r="10" spans="1:106" ht="24" customHeight="1" x14ac:dyDescent="0.3">
      <c r="A10" s="116" t="s">
        <v>290</v>
      </c>
      <c r="B10" s="116"/>
      <c r="C10" s="116"/>
      <c r="D10" s="116"/>
      <c r="E10" s="116"/>
      <c r="F10" s="116"/>
      <c r="G10" s="116"/>
      <c r="H10" s="117"/>
      <c r="I10" s="118" t="s">
        <v>298</v>
      </c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  <c r="BM10" s="119"/>
      <c r="BN10" s="119"/>
      <c r="BO10" s="119"/>
      <c r="BP10" s="119"/>
      <c r="BQ10" s="119"/>
      <c r="BR10" s="119"/>
      <c r="BS10" s="119"/>
      <c r="BT10" s="119"/>
      <c r="BU10" s="119"/>
      <c r="BV10" s="119"/>
      <c r="BW10" s="119"/>
      <c r="BX10" s="119"/>
      <c r="BY10" s="119"/>
      <c r="BZ10" s="119"/>
      <c r="CA10" s="119"/>
      <c r="CB10" s="119"/>
      <c r="CC10" s="119"/>
      <c r="CD10" s="119"/>
      <c r="CE10" s="119"/>
      <c r="CF10" s="119"/>
      <c r="CG10" s="119"/>
      <c r="CH10" s="119"/>
      <c r="CI10" s="119"/>
      <c r="CJ10" s="119"/>
      <c r="CK10" s="119"/>
      <c r="CL10" s="119"/>
      <c r="CM10" s="119"/>
      <c r="CN10" s="120" t="s">
        <v>299</v>
      </c>
      <c r="CO10" s="116"/>
      <c r="CP10" s="116"/>
      <c r="CQ10" s="116"/>
      <c r="CR10" s="116"/>
      <c r="CS10" s="116"/>
      <c r="CT10" s="116"/>
      <c r="CU10" s="117"/>
      <c r="CV10" s="20" t="s">
        <v>0</v>
      </c>
      <c r="CW10" s="20" t="s">
        <v>47</v>
      </c>
      <c r="CX10" s="20" t="s">
        <v>47</v>
      </c>
      <c r="CY10" s="21">
        <v>54368213.969999999</v>
      </c>
      <c r="CZ10" s="21">
        <v>42651878.170000002</v>
      </c>
      <c r="DA10" s="21">
        <v>42651878.170000002</v>
      </c>
      <c r="DB10" s="22"/>
    </row>
    <row r="11" spans="1:106" ht="24" customHeight="1" x14ac:dyDescent="0.3">
      <c r="A11" s="116" t="s">
        <v>300</v>
      </c>
      <c r="B11" s="116"/>
      <c r="C11" s="116"/>
      <c r="D11" s="116"/>
      <c r="E11" s="116"/>
      <c r="F11" s="116"/>
      <c r="G11" s="116"/>
      <c r="H11" s="117"/>
      <c r="I11" s="118" t="s">
        <v>301</v>
      </c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  <c r="BM11" s="119"/>
      <c r="BN11" s="119"/>
      <c r="BO11" s="119"/>
      <c r="BP11" s="119"/>
      <c r="BQ11" s="119"/>
      <c r="BR11" s="119"/>
      <c r="BS11" s="119"/>
      <c r="BT11" s="119"/>
      <c r="BU11" s="119"/>
      <c r="BV11" s="119"/>
      <c r="BW11" s="119"/>
      <c r="BX11" s="119"/>
      <c r="BY11" s="119"/>
      <c r="BZ11" s="119"/>
      <c r="CA11" s="119"/>
      <c r="CB11" s="119"/>
      <c r="CC11" s="119"/>
      <c r="CD11" s="119"/>
      <c r="CE11" s="119"/>
      <c r="CF11" s="119"/>
      <c r="CG11" s="119"/>
      <c r="CH11" s="119"/>
      <c r="CI11" s="119"/>
      <c r="CJ11" s="119"/>
      <c r="CK11" s="119"/>
      <c r="CL11" s="119"/>
      <c r="CM11" s="119"/>
      <c r="CN11" s="120" t="s">
        <v>302</v>
      </c>
      <c r="CO11" s="116"/>
      <c r="CP11" s="116"/>
      <c r="CQ11" s="116"/>
      <c r="CR11" s="116"/>
      <c r="CS11" s="116"/>
      <c r="CT11" s="116"/>
      <c r="CU11" s="117"/>
      <c r="CV11" s="20" t="s">
        <v>0</v>
      </c>
      <c r="CW11" s="20" t="s">
        <v>47</v>
      </c>
      <c r="CX11" s="20" t="s">
        <v>47</v>
      </c>
      <c r="CY11" s="21">
        <v>28099972.43</v>
      </c>
      <c r="CZ11" s="21">
        <v>28713700</v>
      </c>
      <c r="DA11" s="21">
        <v>28713700</v>
      </c>
      <c r="DB11" s="22"/>
    </row>
    <row r="12" spans="1:106" ht="24" customHeight="1" x14ac:dyDescent="0.3">
      <c r="A12" s="116" t="s">
        <v>303</v>
      </c>
      <c r="B12" s="116"/>
      <c r="C12" s="116"/>
      <c r="D12" s="116"/>
      <c r="E12" s="116"/>
      <c r="F12" s="116"/>
      <c r="G12" s="116"/>
      <c r="H12" s="117"/>
      <c r="I12" s="118" t="s">
        <v>304</v>
      </c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19"/>
      <c r="BE12" s="119"/>
      <c r="BF12" s="119"/>
      <c r="BG12" s="119"/>
      <c r="BH12" s="119"/>
      <c r="BI12" s="119"/>
      <c r="BJ12" s="119"/>
      <c r="BK12" s="119"/>
      <c r="BL12" s="119"/>
      <c r="BM12" s="119"/>
      <c r="BN12" s="119"/>
      <c r="BO12" s="119"/>
      <c r="BP12" s="119"/>
      <c r="BQ12" s="119"/>
      <c r="BR12" s="119"/>
      <c r="BS12" s="119"/>
      <c r="BT12" s="119"/>
      <c r="BU12" s="119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  <c r="CF12" s="119"/>
      <c r="CG12" s="119"/>
      <c r="CH12" s="119"/>
      <c r="CI12" s="119"/>
      <c r="CJ12" s="119"/>
      <c r="CK12" s="119"/>
      <c r="CL12" s="119"/>
      <c r="CM12" s="119"/>
      <c r="CN12" s="120" t="s">
        <v>305</v>
      </c>
      <c r="CO12" s="116"/>
      <c r="CP12" s="116"/>
      <c r="CQ12" s="116"/>
      <c r="CR12" s="116"/>
      <c r="CS12" s="116"/>
      <c r="CT12" s="116"/>
      <c r="CU12" s="117"/>
      <c r="CV12" s="20" t="s">
        <v>306</v>
      </c>
      <c r="CW12" s="20" t="s">
        <v>47</v>
      </c>
      <c r="CX12" s="20" t="s">
        <v>47</v>
      </c>
      <c r="CY12" s="21">
        <v>28099972.43</v>
      </c>
      <c r="CZ12" s="21">
        <v>28713700</v>
      </c>
      <c r="DA12" s="21">
        <v>28713700</v>
      </c>
      <c r="DB12" s="22"/>
    </row>
    <row r="13" spans="1:106" ht="24" customHeight="1" x14ac:dyDescent="0.3">
      <c r="A13" s="116" t="s">
        <v>307</v>
      </c>
      <c r="B13" s="116"/>
      <c r="C13" s="116"/>
      <c r="D13" s="116"/>
      <c r="E13" s="116"/>
      <c r="F13" s="116"/>
      <c r="G13" s="116"/>
      <c r="H13" s="117"/>
      <c r="I13" s="118" t="s">
        <v>308</v>
      </c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  <c r="BB13" s="119"/>
      <c r="BC13" s="119"/>
      <c r="BD13" s="119"/>
      <c r="BE13" s="119"/>
      <c r="BF13" s="119"/>
      <c r="BG13" s="119"/>
      <c r="BH13" s="119"/>
      <c r="BI13" s="119"/>
      <c r="BJ13" s="119"/>
      <c r="BK13" s="119"/>
      <c r="BL13" s="119"/>
      <c r="BM13" s="119"/>
      <c r="BN13" s="119"/>
      <c r="BO13" s="119"/>
      <c r="BP13" s="119"/>
      <c r="BQ13" s="119"/>
      <c r="BR13" s="119"/>
      <c r="BS13" s="119"/>
      <c r="BT13" s="119"/>
      <c r="BU13" s="119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  <c r="CF13" s="119"/>
      <c r="CG13" s="119"/>
      <c r="CH13" s="119"/>
      <c r="CI13" s="119"/>
      <c r="CJ13" s="119"/>
      <c r="CK13" s="119"/>
      <c r="CL13" s="119"/>
      <c r="CM13" s="119"/>
      <c r="CN13" s="120" t="s">
        <v>309</v>
      </c>
      <c r="CO13" s="116"/>
      <c r="CP13" s="116"/>
      <c r="CQ13" s="116"/>
      <c r="CR13" s="116"/>
      <c r="CS13" s="116"/>
      <c r="CT13" s="116"/>
      <c r="CU13" s="117"/>
      <c r="CV13" s="20" t="s">
        <v>0</v>
      </c>
      <c r="CW13" s="20" t="s">
        <v>47</v>
      </c>
      <c r="CX13" s="20" t="s">
        <v>47</v>
      </c>
      <c r="CY13" s="21">
        <v>25569423.34</v>
      </c>
      <c r="CZ13" s="21">
        <v>13477512.4</v>
      </c>
      <c r="DA13" s="21">
        <v>13477512.4</v>
      </c>
      <c r="DB13" s="22"/>
    </row>
    <row r="14" spans="1:106" ht="24" customHeight="1" x14ac:dyDescent="0.3">
      <c r="A14" s="116" t="s">
        <v>310</v>
      </c>
      <c r="B14" s="116"/>
      <c r="C14" s="116"/>
      <c r="D14" s="116"/>
      <c r="E14" s="116"/>
      <c r="F14" s="116"/>
      <c r="G14" s="116"/>
      <c r="H14" s="117"/>
      <c r="I14" s="118" t="s">
        <v>304</v>
      </c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  <c r="AW14" s="119"/>
      <c r="AX14" s="119"/>
      <c r="AY14" s="119"/>
      <c r="AZ14" s="119"/>
      <c r="BA14" s="119"/>
      <c r="BB14" s="119"/>
      <c r="BC14" s="119"/>
      <c r="BD14" s="119"/>
      <c r="BE14" s="119"/>
      <c r="BF14" s="119"/>
      <c r="BG14" s="119"/>
      <c r="BH14" s="119"/>
      <c r="BI14" s="119"/>
      <c r="BJ14" s="119"/>
      <c r="BK14" s="119"/>
      <c r="BL14" s="119"/>
      <c r="BM14" s="119"/>
      <c r="BN14" s="119"/>
      <c r="BO14" s="119"/>
      <c r="BP14" s="119"/>
      <c r="BQ14" s="119"/>
      <c r="BR14" s="119"/>
      <c r="BS14" s="119"/>
      <c r="BT14" s="119"/>
      <c r="BU14" s="119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  <c r="CF14" s="119"/>
      <c r="CG14" s="119"/>
      <c r="CH14" s="119"/>
      <c r="CI14" s="119"/>
      <c r="CJ14" s="119"/>
      <c r="CK14" s="119"/>
      <c r="CL14" s="119"/>
      <c r="CM14" s="119"/>
      <c r="CN14" s="120" t="s">
        <v>311</v>
      </c>
      <c r="CO14" s="116"/>
      <c r="CP14" s="116"/>
      <c r="CQ14" s="116"/>
      <c r="CR14" s="116"/>
      <c r="CS14" s="116"/>
      <c r="CT14" s="116"/>
      <c r="CU14" s="117"/>
      <c r="CV14" s="20" t="s">
        <v>306</v>
      </c>
      <c r="CW14" s="20" t="s">
        <v>47</v>
      </c>
      <c r="CX14" s="20" t="s">
        <v>47</v>
      </c>
      <c r="CY14" s="21">
        <v>25569423.34</v>
      </c>
      <c r="CZ14" s="21">
        <v>13477512.4</v>
      </c>
      <c r="DA14" s="21">
        <v>13477512.4</v>
      </c>
      <c r="DB14" s="22"/>
    </row>
    <row r="15" spans="1:106" ht="24" customHeight="1" x14ac:dyDescent="0.3">
      <c r="A15" s="116" t="s">
        <v>312</v>
      </c>
      <c r="B15" s="116"/>
      <c r="C15" s="116"/>
      <c r="D15" s="116"/>
      <c r="E15" s="116"/>
      <c r="F15" s="116"/>
      <c r="G15" s="116"/>
      <c r="H15" s="117"/>
      <c r="I15" s="118" t="s">
        <v>313</v>
      </c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  <c r="BB15" s="119"/>
      <c r="BC15" s="119"/>
      <c r="BD15" s="119"/>
      <c r="BE15" s="119"/>
      <c r="BF15" s="119"/>
      <c r="BG15" s="119"/>
      <c r="BH15" s="119"/>
      <c r="BI15" s="119"/>
      <c r="BJ15" s="119"/>
      <c r="BK15" s="119"/>
      <c r="BL15" s="119"/>
      <c r="BM15" s="119"/>
      <c r="BN15" s="119"/>
      <c r="BO15" s="119"/>
      <c r="BP15" s="119"/>
      <c r="BQ15" s="119"/>
      <c r="BR15" s="119"/>
      <c r="BS15" s="119"/>
      <c r="BT15" s="119"/>
      <c r="BU15" s="119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  <c r="CF15" s="119"/>
      <c r="CG15" s="119"/>
      <c r="CH15" s="119"/>
      <c r="CI15" s="119"/>
      <c r="CJ15" s="119"/>
      <c r="CK15" s="119"/>
      <c r="CL15" s="119"/>
      <c r="CM15" s="119"/>
      <c r="CN15" s="120" t="s">
        <v>314</v>
      </c>
      <c r="CO15" s="116"/>
      <c r="CP15" s="116"/>
      <c r="CQ15" s="116"/>
      <c r="CR15" s="116"/>
      <c r="CS15" s="116"/>
      <c r="CT15" s="116"/>
      <c r="CU15" s="117"/>
      <c r="CV15" s="20" t="s">
        <v>0</v>
      </c>
      <c r="CW15" s="20" t="s">
        <v>47</v>
      </c>
      <c r="CX15" s="20" t="s">
        <v>47</v>
      </c>
      <c r="CY15" s="21">
        <v>698818.2</v>
      </c>
      <c r="CZ15" s="21">
        <v>460665.77</v>
      </c>
      <c r="DA15" s="21">
        <v>460665.77</v>
      </c>
      <c r="DB15" s="22"/>
    </row>
    <row r="16" spans="1:106" ht="24" customHeight="1" x14ac:dyDescent="0.3">
      <c r="A16" s="116" t="s">
        <v>315</v>
      </c>
      <c r="B16" s="116"/>
      <c r="C16" s="116"/>
      <c r="D16" s="116"/>
      <c r="E16" s="116"/>
      <c r="F16" s="116"/>
      <c r="G16" s="116"/>
      <c r="H16" s="117"/>
      <c r="I16" s="118" t="s">
        <v>304</v>
      </c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/>
      <c r="AV16" s="119"/>
      <c r="AW16" s="119"/>
      <c r="AX16" s="119"/>
      <c r="AY16" s="119"/>
      <c r="AZ16" s="119"/>
      <c r="BA16" s="119"/>
      <c r="BB16" s="119"/>
      <c r="BC16" s="119"/>
      <c r="BD16" s="119"/>
      <c r="BE16" s="119"/>
      <c r="BF16" s="119"/>
      <c r="BG16" s="119"/>
      <c r="BH16" s="119"/>
      <c r="BI16" s="119"/>
      <c r="BJ16" s="119"/>
      <c r="BK16" s="119"/>
      <c r="BL16" s="119"/>
      <c r="BM16" s="119"/>
      <c r="BN16" s="119"/>
      <c r="BO16" s="119"/>
      <c r="BP16" s="119"/>
      <c r="BQ16" s="119"/>
      <c r="BR16" s="119"/>
      <c r="BS16" s="119"/>
      <c r="BT16" s="119"/>
      <c r="BU16" s="119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  <c r="CF16" s="119"/>
      <c r="CG16" s="119"/>
      <c r="CH16" s="119"/>
      <c r="CI16" s="119"/>
      <c r="CJ16" s="119"/>
      <c r="CK16" s="119"/>
      <c r="CL16" s="119"/>
      <c r="CM16" s="119"/>
      <c r="CN16" s="120" t="s">
        <v>316</v>
      </c>
      <c r="CO16" s="116"/>
      <c r="CP16" s="116"/>
      <c r="CQ16" s="116"/>
      <c r="CR16" s="116"/>
      <c r="CS16" s="116"/>
      <c r="CT16" s="116"/>
      <c r="CU16" s="117"/>
      <c r="CV16" s="20" t="s">
        <v>306</v>
      </c>
      <c r="CW16" s="20" t="s">
        <v>47</v>
      </c>
      <c r="CX16" s="20" t="s">
        <v>47</v>
      </c>
      <c r="CY16" s="21">
        <v>698818.2</v>
      </c>
      <c r="CZ16" s="21">
        <v>460665.77</v>
      </c>
      <c r="DA16" s="21">
        <v>460665.77</v>
      </c>
      <c r="DB16" s="22"/>
    </row>
    <row r="17" spans="1:106" ht="12.75" customHeight="1" x14ac:dyDescent="0.3">
      <c r="A17" s="109">
        <v>2</v>
      </c>
      <c r="B17" s="109"/>
      <c r="C17" s="109"/>
      <c r="D17" s="109"/>
      <c r="E17" s="109"/>
      <c r="F17" s="109"/>
      <c r="G17" s="109"/>
      <c r="H17" s="110"/>
      <c r="I17" s="111" t="s">
        <v>317</v>
      </c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12"/>
      <c r="AU17" s="112"/>
      <c r="AV17" s="112"/>
      <c r="AW17" s="112"/>
      <c r="AX17" s="112"/>
      <c r="AY17" s="112"/>
      <c r="AZ17" s="112"/>
      <c r="BA17" s="112"/>
      <c r="BB17" s="112"/>
      <c r="BC17" s="112"/>
      <c r="BD17" s="112"/>
      <c r="BE17" s="112"/>
      <c r="BF17" s="112"/>
      <c r="BG17" s="112"/>
      <c r="BH17" s="112"/>
      <c r="BI17" s="112"/>
      <c r="BJ17" s="112"/>
      <c r="BK17" s="112"/>
      <c r="BL17" s="112"/>
      <c r="BM17" s="112"/>
      <c r="BN17" s="112"/>
      <c r="BO17" s="112"/>
      <c r="BP17" s="112"/>
      <c r="BQ17" s="112"/>
      <c r="BR17" s="112"/>
      <c r="BS17" s="112"/>
      <c r="BT17" s="112"/>
      <c r="BU17" s="112"/>
      <c r="BV17" s="112"/>
      <c r="BW17" s="112"/>
      <c r="BX17" s="112"/>
      <c r="BY17" s="112"/>
      <c r="BZ17" s="112"/>
      <c r="CA17" s="112"/>
      <c r="CB17" s="112"/>
      <c r="CC17" s="112"/>
      <c r="CD17" s="112"/>
      <c r="CE17" s="112"/>
      <c r="CF17" s="112"/>
      <c r="CG17" s="112"/>
      <c r="CH17" s="112"/>
      <c r="CI17" s="112"/>
      <c r="CJ17" s="112"/>
      <c r="CK17" s="112"/>
      <c r="CL17" s="112"/>
      <c r="CM17" s="112"/>
      <c r="CN17" s="113" t="s">
        <v>318</v>
      </c>
      <c r="CO17" s="114"/>
      <c r="CP17" s="114"/>
      <c r="CQ17" s="114"/>
      <c r="CR17" s="114"/>
      <c r="CS17" s="114"/>
      <c r="CT17" s="114"/>
      <c r="CU17" s="115"/>
      <c r="CV17" s="16" t="s">
        <v>0</v>
      </c>
      <c r="CW17" s="16" t="s">
        <v>47</v>
      </c>
      <c r="CX17" s="16" t="s">
        <v>47</v>
      </c>
      <c r="CY17" s="17"/>
      <c r="CZ17" s="17"/>
      <c r="DA17" s="17"/>
      <c r="DB17" s="18"/>
    </row>
    <row r="18" spans="1:106" ht="12.75" customHeight="1" x14ac:dyDescent="0.3">
      <c r="A18" s="109">
        <v>3</v>
      </c>
      <c r="B18" s="109"/>
      <c r="C18" s="109"/>
      <c r="D18" s="109"/>
      <c r="E18" s="109"/>
      <c r="F18" s="109"/>
      <c r="G18" s="109"/>
      <c r="H18" s="110"/>
      <c r="I18" s="111" t="s">
        <v>319</v>
      </c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2"/>
      <c r="BL18" s="112"/>
      <c r="BM18" s="112"/>
      <c r="BN18" s="112"/>
      <c r="BO18" s="112"/>
      <c r="BP18" s="112"/>
      <c r="BQ18" s="112"/>
      <c r="BR18" s="112"/>
      <c r="BS18" s="112"/>
      <c r="BT18" s="112"/>
      <c r="BU18" s="112"/>
      <c r="BV18" s="112"/>
      <c r="BW18" s="112"/>
      <c r="BX18" s="112"/>
      <c r="BY18" s="112"/>
      <c r="BZ18" s="112"/>
      <c r="CA18" s="112"/>
      <c r="CB18" s="112"/>
      <c r="CC18" s="112"/>
      <c r="CD18" s="112"/>
      <c r="CE18" s="112"/>
      <c r="CF18" s="112"/>
      <c r="CG18" s="112"/>
      <c r="CH18" s="112"/>
      <c r="CI18" s="112"/>
      <c r="CJ18" s="112"/>
      <c r="CK18" s="112"/>
      <c r="CL18" s="112"/>
      <c r="CM18" s="112"/>
      <c r="CN18" s="113" t="s">
        <v>320</v>
      </c>
      <c r="CO18" s="114"/>
      <c r="CP18" s="114"/>
      <c r="CQ18" s="114"/>
      <c r="CR18" s="114"/>
      <c r="CS18" s="114"/>
      <c r="CT18" s="114"/>
      <c r="CU18" s="115"/>
      <c r="CV18" s="16" t="s">
        <v>0</v>
      </c>
      <c r="CW18" s="16" t="s">
        <v>47</v>
      </c>
      <c r="CX18" s="16" t="s">
        <v>47</v>
      </c>
      <c r="CY18" s="17">
        <v>54368213.969999999</v>
      </c>
      <c r="CZ18" s="17">
        <v>42651878.170000002</v>
      </c>
      <c r="DA18" s="17">
        <v>42651878.170000002</v>
      </c>
      <c r="DB18" s="18"/>
    </row>
    <row r="19" spans="1:106" ht="24" customHeight="1" x14ac:dyDescent="0.3">
      <c r="A19" s="116" t="s">
        <v>321</v>
      </c>
      <c r="B19" s="116"/>
      <c r="C19" s="116"/>
      <c r="D19" s="116"/>
      <c r="E19" s="116"/>
      <c r="F19" s="116"/>
      <c r="G19" s="116"/>
      <c r="H19" s="117"/>
      <c r="I19" s="118" t="s">
        <v>322</v>
      </c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119"/>
      <c r="BE19" s="119"/>
      <c r="BF19" s="119"/>
      <c r="BG19" s="119"/>
      <c r="BH19" s="119"/>
      <c r="BI19" s="119"/>
      <c r="BJ19" s="119"/>
      <c r="BK19" s="119"/>
      <c r="BL19" s="119"/>
      <c r="BM19" s="119"/>
      <c r="BN19" s="119"/>
      <c r="BO19" s="119"/>
      <c r="BP19" s="119"/>
      <c r="BQ19" s="119"/>
      <c r="BR19" s="119"/>
      <c r="BS19" s="119"/>
      <c r="BT19" s="119"/>
      <c r="BU19" s="119"/>
      <c r="BV19" s="119"/>
      <c r="BW19" s="119"/>
      <c r="BX19" s="119"/>
      <c r="BY19" s="119"/>
      <c r="BZ19" s="119"/>
      <c r="CA19" s="119"/>
      <c r="CB19" s="119"/>
      <c r="CC19" s="119"/>
      <c r="CD19" s="119"/>
      <c r="CE19" s="119"/>
      <c r="CF19" s="119"/>
      <c r="CG19" s="119"/>
      <c r="CH19" s="119"/>
      <c r="CI19" s="119"/>
      <c r="CJ19" s="119"/>
      <c r="CK19" s="119"/>
      <c r="CL19" s="119"/>
      <c r="CM19" s="119"/>
      <c r="CN19" s="120" t="s">
        <v>323</v>
      </c>
      <c r="CO19" s="116"/>
      <c r="CP19" s="116"/>
      <c r="CQ19" s="116"/>
      <c r="CR19" s="116"/>
      <c r="CS19" s="116"/>
      <c r="CT19" s="116"/>
      <c r="CU19" s="117"/>
      <c r="CV19" s="20" t="s">
        <v>306</v>
      </c>
      <c r="CW19" s="20" t="s">
        <v>47</v>
      </c>
      <c r="CX19" s="20" t="s">
        <v>47</v>
      </c>
      <c r="CY19" s="21">
        <v>54368213.969999999</v>
      </c>
      <c r="CZ19" s="21">
        <v>42651878.170000002</v>
      </c>
      <c r="DA19" s="21">
        <v>42651878.170000002</v>
      </c>
      <c r="DB19" s="22"/>
    </row>
    <row r="20" spans="1:106" ht="14.4" x14ac:dyDescent="0.3"/>
    <row r="21" spans="1:106" ht="10.199999999999999" customHeight="1" x14ac:dyDescent="0.3">
      <c r="I21" s="1" t="s">
        <v>324</v>
      </c>
      <c r="CX21" t="s">
        <v>266</v>
      </c>
    </row>
    <row r="22" spans="1:106" ht="13.2" customHeight="1" x14ac:dyDescent="0.3">
      <c r="I22" s="1" t="s">
        <v>325</v>
      </c>
      <c r="AQ22" s="97" t="s">
        <v>337</v>
      </c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7"/>
      <c r="BE22" s="97"/>
      <c r="BF22" s="97"/>
      <c r="BG22" s="97"/>
      <c r="BH22" s="97"/>
      <c r="BK22" s="97"/>
      <c r="BL22" s="97"/>
      <c r="BM22" s="97"/>
      <c r="BN22" s="97"/>
      <c r="BO22" s="97"/>
      <c r="BP22" s="97"/>
      <c r="BQ22" s="97"/>
      <c r="BR22" s="97"/>
      <c r="BS22" s="97"/>
      <c r="BT22" s="97"/>
      <c r="BU22" s="97"/>
      <c r="BV22" s="97"/>
      <c r="BY22" s="97" t="s">
        <v>340</v>
      </c>
      <c r="BZ22" s="97"/>
      <c r="CA22" s="97"/>
      <c r="CB22" s="97"/>
      <c r="CC22" s="97"/>
      <c r="CD22" s="97"/>
      <c r="CE22" s="97"/>
      <c r="CF22" s="97"/>
      <c r="CG22" s="97"/>
      <c r="CH22" s="97"/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V22" t="s">
        <v>266</v>
      </c>
    </row>
    <row r="23" spans="1:106" ht="13.2" customHeight="1" x14ac:dyDescent="0.3">
      <c r="AQ23" s="104" t="s">
        <v>326</v>
      </c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K23" s="104" t="s">
        <v>327</v>
      </c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Y23" s="104" t="s">
        <v>5</v>
      </c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04"/>
      <c r="CK23" s="104"/>
      <c r="CL23" s="104"/>
      <c r="CM23" s="104"/>
      <c r="CN23" s="104"/>
      <c r="CO23" s="104"/>
      <c r="CP23" s="104"/>
      <c r="CQ23" s="104"/>
      <c r="CR23" s="104"/>
      <c r="CV23" t="s">
        <v>267</v>
      </c>
    </row>
    <row r="24" spans="1:106" ht="12.6" customHeight="1" x14ac:dyDescent="0.3"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V24" t="s">
        <v>268</v>
      </c>
    </row>
    <row r="25" spans="1:106" ht="13.2" customHeight="1" x14ac:dyDescent="0.3">
      <c r="I25" s="1" t="s">
        <v>328</v>
      </c>
      <c r="AM25" s="97" t="s">
        <v>341</v>
      </c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G25" s="97" t="s">
        <v>342</v>
      </c>
      <c r="BH25" s="97"/>
      <c r="BI25" s="97"/>
      <c r="BJ25" s="97"/>
      <c r="BK25" s="97"/>
      <c r="BL25" s="97"/>
      <c r="BM25" s="97"/>
      <c r="BN25" s="97"/>
      <c r="BO25" s="97"/>
      <c r="BP25" s="97"/>
      <c r="BQ25" s="97"/>
      <c r="BR25" s="97"/>
      <c r="BS25" s="97"/>
      <c r="BT25" s="97"/>
      <c r="BU25" s="97"/>
      <c r="BV25" s="97"/>
      <c r="BW25" s="97"/>
      <c r="BX25" s="97"/>
      <c r="CA25" s="101" t="s">
        <v>343</v>
      </c>
      <c r="CB25" s="101"/>
      <c r="CC25" s="101"/>
      <c r="CD25" s="101"/>
      <c r="CE25" s="101"/>
      <c r="CF25" s="101"/>
      <c r="CG25" s="101"/>
      <c r="CH25" s="101"/>
      <c r="CI25" s="101"/>
      <c r="CJ25" s="101"/>
      <c r="CK25" s="101"/>
      <c r="CL25" s="101"/>
      <c r="CM25" s="101"/>
      <c r="CN25" s="101"/>
      <c r="CO25" s="101"/>
      <c r="CP25" s="101"/>
      <c r="CQ25" s="101"/>
      <c r="CR25" s="101"/>
      <c r="CV25" t="s">
        <v>269</v>
      </c>
    </row>
    <row r="26" spans="1:106" ht="14.4" customHeight="1" x14ac:dyDescent="0.3">
      <c r="AM26" s="104" t="s">
        <v>326</v>
      </c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G26" s="104" t="s">
        <v>329</v>
      </c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4"/>
      <c r="BU26" s="104"/>
      <c r="BV26" s="104"/>
      <c r="BW26" s="104"/>
      <c r="BX26" s="104"/>
      <c r="CA26" s="104" t="s">
        <v>330</v>
      </c>
      <c r="CB26" s="104"/>
      <c r="CC26" s="104"/>
      <c r="CD26" s="104"/>
      <c r="CE26" s="104"/>
      <c r="CF26" s="104"/>
      <c r="CG26" s="104"/>
      <c r="CH26" s="104"/>
      <c r="CI26" s="104"/>
      <c r="CJ26" s="104"/>
      <c r="CK26" s="104"/>
      <c r="CL26" s="104"/>
      <c r="CM26" s="104"/>
      <c r="CN26" s="104"/>
      <c r="CO26" s="104"/>
      <c r="CP26" s="104"/>
      <c r="CQ26" s="104"/>
      <c r="CR26" s="104"/>
      <c r="CV26" t="s">
        <v>270</v>
      </c>
    </row>
    <row r="27" spans="1:106" ht="3" customHeight="1" x14ac:dyDescent="0.3"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37"/>
      <c r="CN27" s="37"/>
      <c r="CO27" s="37"/>
      <c r="CP27" s="37"/>
      <c r="CQ27" s="37"/>
      <c r="CR27" s="37"/>
      <c r="CV27" t="s">
        <v>271</v>
      </c>
    </row>
    <row r="28" spans="1:106" ht="13.2" customHeight="1" x14ac:dyDescent="0.3">
      <c r="I28" s="100" t="s">
        <v>331</v>
      </c>
      <c r="J28" s="100"/>
      <c r="K28" s="101" t="s">
        <v>333</v>
      </c>
      <c r="L28" s="101"/>
      <c r="M28" s="101"/>
      <c r="N28" s="102" t="s">
        <v>331</v>
      </c>
      <c r="O28" s="102"/>
      <c r="Q28" s="101" t="s">
        <v>334</v>
      </c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5"/>
      <c r="AG28" s="107" t="s">
        <v>306</v>
      </c>
      <c r="AH28" s="108"/>
      <c r="AI28" s="108"/>
      <c r="AJ28" s="108"/>
      <c r="AK28" s="108"/>
      <c r="AL28" s="1" t="s">
        <v>332</v>
      </c>
    </row>
    <row r="29" spans="1:106" ht="10.8" customHeight="1" x14ac:dyDescent="0.3"/>
    <row r="30" spans="1:106" ht="3" customHeight="1" x14ac:dyDescent="0.3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9"/>
    </row>
    <row r="31" spans="1:106" ht="10.199999999999999" customHeight="1" x14ac:dyDescent="0.3">
      <c r="A31" s="40" t="s">
        <v>335</v>
      </c>
      <c r="CM31" s="41"/>
    </row>
    <row r="32" spans="1:106" ht="31.8" customHeight="1" x14ac:dyDescent="0.3">
      <c r="A32" s="96" t="s">
        <v>344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BI32" s="97"/>
      <c r="BJ32" s="97"/>
      <c r="BK32" s="97"/>
      <c r="BL32" s="97"/>
      <c r="BM32" s="97"/>
      <c r="BN32" s="97"/>
      <c r="BO32" s="97"/>
      <c r="BP32" s="97"/>
      <c r="BQ32" s="97"/>
      <c r="BR32" s="97"/>
      <c r="BS32" s="97"/>
      <c r="BT32" s="97"/>
      <c r="BU32" s="97"/>
      <c r="BV32" s="97"/>
      <c r="BW32" s="97"/>
      <c r="BX32" s="97"/>
      <c r="BY32" s="97"/>
      <c r="BZ32" s="97"/>
      <c r="CA32" s="97"/>
      <c r="CB32" s="97"/>
      <c r="CC32" s="97"/>
      <c r="CD32" s="97"/>
      <c r="CE32" s="97"/>
      <c r="CF32" s="97"/>
      <c r="CG32" s="97"/>
      <c r="CH32" s="97"/>
      <c r="CI32" s="97"/>
      <c r="CJ32" s="97"/>
      <c r="CK32" s="97"/>
      <c r="CL32" s="97"/>
      <c r="CM32" s="98"/>
      <c r="CV32" t="s">
        <v>272</v>
      </c>
    </row>
    <row r="33" spans="1:100" ht="10.8" customHeight="1" x14ac:dyDescent="0.3">
      <c r="A33" s="103" t="s">
        <v>336</v>
      </c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4"/>
      <c r="BD33" s="104"/>
      <c r="BE33" s="104"/>
      <c r="BF33" s="104"/>
      <c r="BG33" s="104"/>
      <c r="BH33" s="104"/>
      <c r="BI33" s="104"/>
      <c r="BJ33" s="104"/>
      <c r="BK33" s="104"/>
      <c r="BL33" s="104"/>
      <c r="BM33" s="104"/>
      <c r="BN33" s="104"/>
      <c r="BO33" s="104"/>
      <c r="BP33" s="104"/>
      <c r="BQ33" s="104"/>
      <c r="BR33" s="104"/>
      <c r="BS33" s="104"/>
      <c r="BT33" s="104"/>
      <c r="BU33" s="104"/>
      <c r="BV33" s="104"/>
      <c r="BW33" s="104"/>
      <c r="BX33" s="104"/>
      <c r="BY33" s="104"/>
      <c r="BZ33" s="104"/>
      <c r="CA33" s="104"/>
      <c r="CB33" s="104"/>
      <c r="CC33" s="104"/>
      <c r="CD33" s="104"/>
      <c r="CE33" s="104"/>
      <c r="CF33" s="104"/>
      <c r="CG33" s="104"/>
      <c r="CH33" s="104"/>
      <c r="CI33" s="104"/>
      <c r="CJ33" s="104"/>
      <c r="CK33" s="104"/>
      <c r="CL33" s="104"/>
      <c r="CM33" s="105"/>
      <c r="CV33" t="s">
        <v>267</v>
      </c>
    </row>
    <row r="34" spans="1:100" ht="12.6" customHeight="1" x14ac:dyDescent="0.3">
      <c r="A34" s="42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  <c r="BV34" s="37"/>
      <c r="BW34" s="37"/>
      <c r="BX34" s="37"/>
      <c r="BY34" s="37"/>
      <c r="BZ34" s="37"/>
      <c r="CA34" s="37"/>
      <c r="CB34" s="37"/>
      <c r="CC34" s="37"/>
      <c r="CD34" s="37"/>
      <c r="CE34" s="37"/>
      <c r="CF34" s="37"/>
      <c r="CG34" s="37"/>
      <c r="CH34" s="37"/>
      <c r="CI34" s="37"/>
      <c r="CJ34" s="37"/>
      <c r="CK34" s="37"/>
      <c r="CL34" s="37"/>
      <c r="CM34" s="43"/>
      <c r="CV34" t="s">
        <v>273</v>
      </c>
    </row>
    <row r="35" spans="1:100" ht="13.8" customHeight="1" x14ac:dyDescent="0.3">
      <c r="A35" s="106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AH35" s="97" t="s">
        <v>345</v>
      </c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97"/>
      <c r="AY35" s="97"/>
      <c r="AZ35" s="97"/>
      <c r="BA35" s="97"/>
      <c r="BB35" s="97"/>
      <c r="BC35" s="97"/>
      <c r="BD35" s="97"/>
      <c r="BE35" s="97"/>
      <c r="BF35" s="97"/>
      <c r="BG35" s="97"/>
      <c r="BH35" s="97"/>
      <c r="BI35" s="97"/>
      <c r="BJ35" s="97"/>
      <c r="BK35" s="97"/>
      <c r="BL35" s="97"/>
      <c r="BM35" s="97"/>
      <c r="BN35" s="97"/>
      <c r="BO35" s="97"/>
      <c r="BP35" s="97"/>
      <c r="BQ35" s="97"/>
      <c r="BR35" s="97"/>
      <c r="BS35" s="97"/>
      <c r="BT35" s="97"/>
      <c r="BU35" s="97"/>
      <c r="BV35" s="97"/>
      <c r="BW35" s="97"/>
      <c r="BX35" s="97"/>
      <c r="BY35" s="97"/>
      <c r="BZ35" s="97"/>
      <c r="CA35" s="97"/>
      <c r="CB35" s="97"/>
      <c r="CC35" s="97"/>
      <c r="CD35" s="97"/>
      <c r="CE35" s="97"/>
      <c r="CF35" s="97"/>
      <c r="CG35" s="97"/>
      <c r="CH35" s="97"/>
      <c r="CI35" s="97"/>
      <c r="CJ35" s="97"/>
      <c r="CK35" s="97"/>
      <c r="CL35" s="97"/>
      <c r="CM35" s="98"/>
      <c r="CV35" t="s">
        <v>274</v>
      </c>
    </row>
    <row r="36" spans="1:100" ht="12" customHeight="1" x14ac:dyDescent="0.3">
      <c r="A36" s="103" t="s">
        <v>327</v>
      </c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AH36" s="104" t="s">
        <v>5</v>
      </c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4"/>
      <c r="BH36" s="104"/>
      <c r="BI36" s="104"/>
      <c r="BJ36" s="104"/>
      <c r="BK36" s="104"/>
      <c r="BL36" s="104"/>
      <c r="BM36" s="104"/>
      <c r="BN36" s="104"/>
      <c r="BO36" s="104"/>
      <c r="BP36" s="104"/>
      <c r="BQ36" s="104"/>
      <c r="BR36" s="104"/>
      <c r="BS36" s="104"/>
      <c r="BT36" s="104"/>
      <c r="BU36" s="104"/>
      <c r="BV36" s="104"/>
      <c r="BW36" s="104"/>
      <c r="BX36" s="104"/>
      <c r="BY36" s="104"/>
      <c r="BZ36" s="104"/>
      <c r="CA36" s="104"/>
      <c r="CB36" s="104"/>
      <c r="CC36" s="104"/>
      <c r="CD36" s="104"/>
      <c r="CE36" s="104"/>
      <c r="CF36" s="104"/>
      <c r="CG36" s="104"/>
      <c r="CH36" s="104"/>
      <c r="CI36" s="104"/>
      <c r="CJ36" s="104"/>
      <c r="CK36" s="104"/>
      <c r="CL36" s="104"/>
      <c r="CM36" s="105"/>
      <c r="CV36" t="s">
        <v>275</v>
      </c>
    </row>
    <row r="37" spans="1:100" ht="10.199999999999999" customHeight="1" x14ac:dyDescent="0.3">
      <c r="A37" s="40"/>
      <c r="CM37" s="41"/>
      <c r="CV37" t="s">
        <v>276</v>
      </c>
    </row>
    <row r="38" spans="1:100" ht="10.199999999999999" customHeight="1" x14ac:dyDescent="0.3">
      <c r="A38" s="99" t="s">
        <v>331</v>
      </c>
      <c r="B38" s="100"/>
      <c r="C38" s="101" t="s">
        <v>333</v>
      </c>
      <c r="D38" s="101"/>
      <c r="E38" s="101"/>
      <c r="F38" s="102" t="s">
        <v>331</v>
      </c>
      <c r="G38" s="102"/>
      <c r="I38" s="101" t="s">
        <v>334</v>
      </c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0">
        <v>20</v>
      </c>
      <c r="Y38" s="100"/>
      <c r="Z38" s="100"/>
      <c r="AA38" s="95" t="s">
        <v>346</v>
      </c>
      <c r="AB38" s="95"/>
      <c r="AC38" s="95"/>
      <c r="AD38" s="1" t="s">
        <v>332</v>
      </c>
      <c r="CM38" s="41"/>
    </row>
    <row r="39" spans="1:100" ht="3" customHeight="1" x14ac:dyDescent="0.3">
      <c r="A39" s="44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  <c r="BX39" s="45"/>
      <c r="BY39" s="45"/>
      <c r="BZ39" s="45"/>
      <c r="CA39" s="45"/>
      <c r="CB39" s="45"/>
      <c r="CC39" s="45"/>
      <c r="CD39" s="45"/>
      <c r="CE39" s="45"/>
      <c r="CF39" s="45"/>
      <c r="CG39" s="45"/>
      <c r="CH39" s="45"/>
      <c r="CI39" s="45"/>
      <c r="CJ39" s="45"/>
      <c r="CK39" s="45"/>
      <c r="CL39" s="45"/>
      <c r="CM39" s="46"/>
    </row>
    <row r="40" spans="1:100" ht="14.4" x14ac:dyDescent="0.3"/>
    <row r="41" spans="1:100" ht="14.4" x14ac:dyDescent="0.3"/>
    <row r="42" spans="1:100" ht="14.4" x14ac:dyDescent="0.3">
      <c r="A42" s="30"/>
      <c r="B42" s="30"/>
    </row>
    <row r="43" spans="1:100" ht="14.4" x14ac:dyDescent="0.3">
      <c r="A43" s="30"/>
      <c r="B43" s="30"/>
    </row>
    <row r="44" spans="1:100" ht="14.4" x14ac:dyDescent="0.3">
      <c r="A44" s="31"/>
      <c r="B44" s="31"/>
    </row>
    <row r="45" spans="1:100" ht="14.4" x14ac:dyDescent="0.3">
      <c r="A45" s="31"/>
      <c r="B45" s="31"/>
    </row>
    <row r="46" spans="1:100" ht="14.4" x14ac:dyDescent="0.3">
      <c r="A46" s="31"/>
      <c r="B46" s="31"/>
    </row>
    <row r="47" spans="1:100" ht="14.4" x14ac:dyDescent="0.3">
      <c r="A47" s="31"/>
      <c r="B47" s="31"/>
    </row>
    <row r="48" spans="1:100" ht="14.4" x14ac:dyDescent="0.3">
      <c r="A48" s="32"/>
      <c r="B48" s="32"/>
    </row>
    <row r="49" spans="1:2" ht="14.4" x14ac:dyDescent="0.3">
      <c r="A49" s="30"/>
      <c r="B49" s="30"/>
    </row>
    <row r="50" spans="1:2" ht="14.4" x14ac:dyDescent="0.3">
      <c r="A50" s="30"/>
      <c r="B50" s="30"/>
    </row>
    <row r="51" spans="1:2" ht="14.4" x14ac:dyDescent="0.3">
      <c r="A51" s="31"/>
      <c r="B51" s="31"/>
    </row>
    <row r="52" spans="1:2" ht="14.4" x14ac:dyDescent="0.3">
      <c r="A52" s="31"/>
      <c r="B52" s="31"/>
    </row>
    <row r="53" spans="1:2" ht="14.4" x14ac:dyDescent="0.3">
      <c r="A53" s="31"/>
      <c r="B53" s="31"/>
    </row>
    <row r="54" spans="1:2" ht="14.4" x14ac:dyDescent="0.3">
      <c r="A54" s="31"/>
      <c r="B54" s="31"/>
    </row>
    <row r="55" spans="1:2" ht="14.4" x14ac:dyDescent="0.3">
      <c r="A55" s="32"/>
      <c r="B55" s="32"/>
    </row>
  </sheetData>
  <mergeCells count="80">
    <mergeCell ref="B1:DB1"/>
    <mergeCell ref="A3:H5"/>
    <mergeCell ref="I3:CM5"/>
    <mergeCell ref="CN3:CU5"/>
    <mergeCell ref="CX3:CX5"/>
    <mergeCell ref="CY3:DB3"/>
    <mergeCell ref="DB4:DB5"/>
    <mergeCell ref="CV3:CV5"/>
    <mergeCell ref="CW3:CW5"/>
    <mergeCell ref="A6:H6"/>
    <mergeCell ref="I6:CM6"/>
    <mergeCell ref="CN6:CU6"/>
    <mergeCell ref="A7:H7"/>
    <mergeCell ref="I7:CM7"/>
    <mergeCell ref="CN7:CU7"/>
    <mergeCell ref="A8:H8"/>
    <mergeCell ref="I8:CM8"/>
    <mergeCell ref="CN8:CU8"/>
    <mergeCell ref="A9:H9"/>
    <mergeCell ref="I9:CM9"/>
    <mergeCell ref="CN9:CU9"/>
    <mergeCell ref="A10:H10"/>
    <mergeCell ref="I10:CM10"/>
    <mergeCell ref="CN10:CU10"/>
    <mergeCell ref="A11:H11"/>
    <mergeCell ref="I11:CM11"/>
    <mergeCell ref="CN11:CU11"/>
    <mergeCell ref="A12:H12"/>
    <mergeCell ref="I12:CM12"/>
    <mergeCell ref="CN12:CU12"/>
    <mergeCell ref="A13:H13"/>
    <mergeCell ref="I13:CM13"/>
    <mergeCell ref="CN13:CU13"/>
    <mergeCell ref="A14:H14"/>
    <mergeCell ref="I14:CM14"/>
    <mergeCell ref="CN14:CU14"/>
    <mergeCell ref="A15:H15"/>
    <mergeCell ref="I15:CM15"/>
    <mergeCell ref="CN15:CU15"/>
    <mergeCell ref="A16:H16"/>
    <mergeCell ref="I16:CM16"/>
    <mergeCell ref="CN16:CU16"/>
    <mergeCell ref="A17:H17"/>
    <mergeCell ref="I17:CM17"/>
    <mergeCell ref="CN17:CU17"/>
    <mergeCell ref="A18:H18"/>
    <mergeCell ref="I18:CM18"/>
    <mergeCell ref="CN18:CU18"/>
    <mergeCell ref="A19:H19"/>
    <mergeCell ref="I19:CM19"/>
    <mergeCell ref="CN19:CU19"/>
    <mergeCell ref="AQ22:BH22"/>
    <mergeCell ref="BK22:BV22"/>
    <mergeCell ref="BY22:CR22"/>
    <mergeCell ref="AQ23:BH23"/>
    <mergeCell ref="BK23:BV23"/>
    <mergeCell ref="BY23:CR23"/>
    <mergeCell ref="AM25:BD25"/>
    <mergeCell ref="BG25:BX25"/>
    <mergeCell ref="CA25:CR25"/>
    <mergeCell ref="AM26:BD26"/>
    <mergeCell ref="BG26:BX26"/>
    <mergeCell ref="CA26:CR26"/>
    <mergeCell ref="I28:J28"/>
    <mergeCell ref="K28:M28"/>
    <mergeCell ref="N28:O28"/>
    <mergeCell ref="Q28:AE28"/>
    <mergeCell ref="AG28:AK28"/>
    <mergeCell ref="AA38:AC38"/>
    <mergeCell ref="A32:CM32"/>
    <mergeCell ref="A38:B38"/>
    <mergeCell ref="C38:E38"/>
    <mergeCell ref="F38:G38"/>
    <mergeCell ref="I38:W38"/>
    <mergeCell ref="X38:Z38"/>
    <mergeCell ref="A33:CM33"/>
    <mergeCell ref="A35:Y35"/>
    <mergeCell ref="AH35:CM35"/>
    <mergeCell ref="A36:Y36"/>
    <mergeCell ref="AH36:CM36"/>
  </mergeCells>
  <pageMargins left="0.59055118110236227" right="0.51181102362204722" top="0.78740157480314965" bottom="0.31496062992125984" header="0.19685039370078741" footer="0.19685039370078741"/>
  <pageSetup paperSize="9" scale="7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M351"/>
  <sheetViews>
    <sheetView view="pageBreakPreview" zoomScaleNormal="100" zoomScaleSheetLayoutView="100" workbookViewId="0">
      <selection activeCell="CQ10" sqref="CQ10:DA10"/>
    </sheetView>
  </sheetViews>
  <sheetFormatPr defaultColWidth="0.88671875" defaultRowHeight="10.199999999999999" x14ac:dyDescent="0.2"/>
  <cols>
    <col min="1" max="4" width="0.88671875" style="49"/>
    <col min="5" max="5" width="1.109375" style="49" customWidth="1"/>
    <col min="6" max="13" width="0.88671875" style="49"/>
    <col min="14" max="14" width="1.88671875" style="49" customWidth="1"/>
    <col min="15" max="53" width="0.88671875" style="49"/>
    <col min="54" max="54" width="1.6640625" style="49" customWidth="1"/>
    <col min="55" max="60" width="0.88671875" style="49"/>
    <col min="61" max="61" width="3" style="49" customWidth="1"/>
    <col min="62" max="99" width="0.88671875" style="49"/>
    <col min="100" max="100" width="1.5546875" style="49" customWidth="1"/>
    <col min="101" max="102" width="0.88671875" style="49"/>
    <col min="103" max="103" width="1.88671875" style="49" customWidth="1"/>
    <col min="104" max="104" width="1.33203125" style="49" customWidth="1"/>
    <col min="105" max="167" width="0.88671875" style="49"/>
    <col min="168" max="168" width="3.44140625" style="49" customWidth="1"/>
    <col min="169" max="260" width="0.88671875" style="49"/>
    <col min="261" max="261" width="1.109375" style="49" customWidth="1"/>
    <col min="262" max="269" width="0.88671875" style="49"/>
    <col min="270" max="270" width="1.88671875" style="49" customWidth="1"/>
    <col min="271" max="309" width="0.88671875" style="49"/>
    <col min="310" max="310" width="1.6640625" style="49" customWidth="1"/>
    <col min="311" max="316" width="0.88671875" style="49"/>
    <col min="317" max="317" width="3" style="49" customWidth="1"/>
    <col min="318" max="355" width="0.88671875" style="49"/>
    <col min="356" max="356" width="1.5546875" style="49" customWidth="1"/>
    <col min="357" max="358" width="0.88671875" style="49"/>
    <col min="359" max="359" width="1.88671875" style="49" customWidth="1"/>
    <col min="360" max="360" width="1.33203125" style="49" customWidth="1"/>
    <col min="361" max="423" width="0.88671875" style="49"/>
    <col min="424" max="424" width="3.44140625" style="49" customWidth="1"/>
    <col min="425" max="516" width="0.88671875" style="49"/>
    <col min="517" max="517" width="1.109375" style="49" customWidth="1"/>
    <col min="518" max="525" width="0.88671875" style="49"/>
    <col min="526" max="526" width="1.88671875" style="49" customWidth="1"/>
    <col min="527" max="565" width="0.88671875" style="49"/>
    <col min="566" max="566" width="1.6640625" style="49" customWidth="1"/>
    <col min="567" max="572" width="0.88671875" style="49"/>
    <col min="573" max="573" width="3" style="49" customWidth="1"/>
    <col min="574" max="611" width="0.88671875" style="49"/>
    <col min="612" max="612" width="1.5546875" style="49" customWidth="1"/>
    <col min="613" max="614" width="0.88671875" style="49"/>
    <col min="615" max="615" width="1.88671875" style="49" customWidth="1"/>
    <col min="616" max="616" width="1.33203125" style="49" customWidth="1"/>
    <col min="617" max="679" width="0.88671875" style="49"/>
    <col min="680" max="680" width="3.44140625" style="49" customWidth="1"/>
    <col min="681" max="772" width="0.88671875" style="49"/>
    <col min="773" max="773" width="1.109375" style="49" customWidth="1"/>
    <col min="774" max="781" width="0.88671875" style="49"/>
    <col min="782" max="782" width="1.88671875" style="49" customWidth="1"/>
    <col min="783" max="821" width="0.88671875" style="49"/>
    <col min="822" max="822" width="1.6640625" style="49" customWidth="1"/>
    <col min="823" max="828" width="0.88671875" style="49"/>
    <col min="829" max="829" width="3" style="49" customWidth="1"/>
    <col min="830" max="867" width="0.88671875" style="49"/>
    <col min="868" max="868" width="1.5546875" style="49" customWidth="1"/>
    <col min="869" max="870" width="0.88671875" style="49"/>
    <col min="871" max="871" width="1.88671875" style="49" customWidth="1"/>
    <col min="872" max="872" width="1.33203125" style="49" customWidth="1"/>
    <col min="873" max="935" width="0.88671875" style="49"/>
    <col min="936" max="936" width="3.44140625" style="49" customWidth="1"/>
    <col min="937" max="1028" width="0.88671875" style="49"/>
    <col min="1029" max="1029" width="1.109375" style="49" customWidth="1"/>
    <col min="1030" max="1037" width="0.88671875" style="49"/>
    <col min="1038" max="1038" width="1.88671875" style="49" customWidth="1"/>
    <col min="1039" max="1077" width="0.88671875" style="49"/>
    <col min="1078" max="1078" width="1.6640625" style="49" customWidth="1"/>
    <col min="1079" max="1084" width="0.88671875" style="49"/>
    <col min="1085" max="1085" width="3" style="49" customWidth="1"/>
    <col min="1086" max="1123" width="0.88671875" style="49"/>
    <col min="1124" max="1124" width="1.5546875" style="49" customWidth="1"/>
    <col min="1125" max="1126" width="0.88671875" style="49"/>
    <col min="1127" max="1127" width="1.88671875" style="49" customWidth="1"/>
    <col min="1128" max="1128" width="1.33203125" style="49" customWidth="1"/>
    <col min="1129" max="1191" width="0.88671875" style="49"/>
    <col min="1192" max="1192" width="3.44140625" style="49" customWidth="1"/>
    <col min="1193" max="1284" width="0.88671875" style="49"/>
    <col min="1285" max="1285" width="1.109375" style="49" customWidth="1"/>
    <col min="1286" max="1293" width="0.88671875" style="49"/>
    <col min="1294" max="1294" width="1.88671875" style="49" customWidth="1"/>
    <col min="1295" max="1333" width="0.88671875" style="49"/>
    <col min="1334" max="1334" width="1.6640625" style="49" customWidth="1"/>
    <col min="1335" max="1340" width="0.88671875" style="49"/>
    <col min="1341" max="1341" width="3" style="49" customWidth="1"/>
    <col min="1342" max="1379" width="0.88671875" style="49"/>
    <col min="1380" max="1380" width="1.5546875" style="49" customWidth="1"/>
    <col min="1381" max="1382" width="0.88671875" style="49"/>
    <col min="1383" max="1383" width="1.88671875" style="49" customWidth="1"/>
    <col min="1384" max="1384" width="1.33203125" style="49" customWidth="1"/>
    <col min="1385" max="1447" width="0.88671875" style="49"/>
    <col min="1448" max="1448" width="3.44140625" style="49" customWidth="1"/>
    <col min="1449" max="1540" width="0.88671875" style="49"/>
    <col min="1541" max="1541" width="1.109375" style="49" customWidth="1"/>
    <col min="1542" max="1549" width="0.88671875" style="49"/>
    <col min="1550" max="1550" width="1.88671875" style="49" customWidth="1"/>
    <col min="1551" max="1589" width="0.88671875" style="49"/>
    <col min="1590" max="1590" width="1.6640625" style="49" customWidth="1"/>
    <col min="1591" max="1596" width="0.88671875" style="49"/>
    <col min="1597" max="1597" width="3" style="49" customWidth="1"/>
    <col min="1598" max="1635" width="0.88671875" style="49"/>
    <col min="1636" max="1636" width="1.5546875" style="49" customWidth="1"/>
    <col min="1637" max="1638" width="0.88671875" style="49"/>
    <col min="1639" max="1639" width="1.88671875" style="49" customWidth="1"/>
    <col min="1640" max="1640" width="1.33203125" style="49" customWidth="1"/>
    <col min="1641" max="1703" width="0.88671875" style="49"/>
    <col min="1704" max="1704" width="3.44140625" style="49" customWidth="1"/>
    <col min="1705" max="1796" width="0.88671875" style="49"/>
    <col min="1797" max="1797" width="1.109375" style="49" customWidth="1"/>
    <col min="1798" max="1805" width="0.88671875" style="49"/>
    <col min="1806" max="1806" width="1.88671875" style="49" customWidth="1"/>
    <col min="1807" max="1845" width="0.88671875" style="49"/>
    <col min="1846" max="1846" width="1.6640625" style="49" customWidth="1"/>
    <col min="1847" max="1852" width="0.88671875" style="49"/>
    <col min="1853" max="1853" width="3" style="49" customWidth="1"/>
    <col min="1854" max="1891" width="0.88671875" style="49"/>
    <col min="1892" max="1892" width="1.5546875" style="49" customWidth="1"/>
    <col min="1893" max="1894" width="0.88671875" style="49"/>
    <col min="1895" max="1895" width="1.88671875" style="49" customWidth="1"/>
    <col min="1896" max="1896" width="1.33203125" style="49" customWidth="1"/>
    <col min="1897" max="1959" width="0.88671875" style="49"/>
    <col min="1960" max="1960" width="3.44140625" style="49" customWidth="1"/>
    <col min="1961" max="2052" width="0.88671875" style="49"/>
    <col min="2053" max="2053" width="1.109375" style="49" customWidth="1"/>
    <col min="2054" max="2061" width="0.88671875" style="49"/>
    <col min="2062" max="2062" width="1.88671875" style="49" customWidth="1"/>
    <col min="2063" max="2101" width="0.88671875" style="49"/>
    <col min="2102" max="2102" width="1.6640625" style="49" customWidth="1"/>
    <col min="2103" max="2108" width="0.88671875" style="49"/>
    <col min="2109" max="2109" width="3" style="49" customWidth="1"/>
    <col min="2110" max="2147" width="0.88671875" style="49"/>
    <col min="2148" max="2148" width="1.5546875" style="49" customWidth="1"/>
    <col min="2149" max="2150" width="0.88671875" style="49"/>
    <col min="2151" max="2151" width="1.88671875" style="49" customWidth="1"/>
    <col min="2152" max="2152" width="1.33203125" style="49" customWidth="1"/>
    <col min="2153" max="2215" width="0.88671875" style="49"/>
    <col min="2216" max="2216" width="3.44140625" style="49" customWidth="1"/>
    <col min="2217" max="2308" width="0.88671875" style="49"/>
    <col min="2309" max="2309" width="1.109375" style="49" customWidth="1"/>
    <col min="2310" max="2317" width="0.88671875" style="49"/>
    <col min="2318" max="2318" width="1.88671875" style="49" customWidth="1"/>
    <col min="2319" max="2357" width="0.88671875" style="49"/>
    <col min="2358" max="2358" width="1.6640625" style="49" customWidth="1"/>
    <col min="2359" max="2364" width="0.88671875" style="49"/>
    <col min="2365" max="2365" width="3" style="49" customWidth="1"/>
    <col min="2366" max="2403" width="0.88671875" style="49"/>
    <col min="2404" max="2404" width="1.5546875" style="49" customWidth="1"/>
    <col min="2405" max="2406" width="0.88671875" style="49"/>
    <col min="2407" max="2407" width="1.88671875" style="49" customWidth="1"/>
    <col min="2408" max="2408" width="1.33203125" style="49" customWidth="1"/>
    <col min="2409" max="2471" width="0.88671875" style="49"/>
    <col min="2472" max="2472" width="3.44140625" style="49" customWidth="1"/>
    <col min="2473" max="2564" width="0.88671875" style="49"/>
    <col min="2565" max="2565" width="1.109375" style="49" customWidth="1"/>
    <col min="2566" max="2573" width="0.88671875" style="49"/>
    <col min="2574" max="2574" width="1.88671875" style="49" customWidth="1"/>
    <col min="2575" max="2613" width="0.88671875" style="49"/>
    <col min="2614" max="2614" width="1.6640625" style="49" customWidth="1"/>
    <col min="2615" max="2620" width="0.88671875" style="49"/>
    <col min="2621" max="2621" width="3" style="49" customWidth="1"/>
    <col min="2622" max="2659" width="0.88671875" style="49"/>
    <col min="2660" max="2660" width="1.5546875" style="49" customWidth="1"/>
    <col min="2661" max="2662" width="0.88671875" style="49"/>
    <col min="2663" max="2663" width="1.88671875" style="49" customWidth="1"/>
    <col min="2664" max="2664" width="1.33203125" style="49" customWidth="1"/>
    <col min="2665" max="2727" width="0.88671875" style="49"/>
    <col min="2728" max="2728" width="3.44140625" style="49" customWidth="1"/>
    <col min="2729" max="2820" width="0.88671875" style="49"/>
    <col min="2821" max="2821" width="1.109375" style="49" customWidth="1"/>
    <col min="2822" max="2829" width="0.88671875" style="49"/>
    <col min="2830" max="2830" width="1.88671875" style="49" customWidth="1"/>
    <col min="2831" max="2869" width="0.88671875" style="49"/>
    <col min="2870" max="2870" width="1.6640625" style="49" customWidth="1"/>
    <col min="2871" max="2876" width="0.88671875" style="49"/>
    <col min="2877" max="2877" width="3" style="49" customWidth="1"/>
    <col min="2878" max="2915" width="0.88671875" style="49"/>
    <col min="2916" max="2916" width="1.5546875" style="49" customWidth="1"/>
    <col min="2917" max="2918" width="0.88671875" style="49"/>
    <col min="2919" max="2919" width="1.88671875" style="49" customWidth="1"/>
    <col min="2920" max="2920" width="1.33203125" style="49" customWidth="1"/>
    <col min="2921" max="2983" width="0.88671875" style="49"/>
    <col min="2984" max="2984" width="3.44140625" style="49" customWidth="1"/>
    <col min="2985" max="3076" width="0.88671875" style="49"/>
    <col min="3077" max="3077" width="1.109375" style="49" customWidth="1"/>
    <col min="3078" max="3085" width="0.88671875" style="49"/>
    <col min="3086" max="3086" width="1.88671875" style="49" customWidth="1"/>
    <col min="3087" max="3125" width="0.88671875" style="49"/>
    <col min="3126" max="3126" width="1.6640625" style="49" customWidth="1"/>
    <col min="3127" max="3132" width="0.88671875" style="49"/>
    <col min="3133" max="3133" width="3" style="49" customWidth="1"/>
    <col min="3134" max="3171" width="0.88671875" style="49"/>
    <col min="3172" max="3172" width="1.5546875" style="49" customWidth="1"/>
    <col min="3173" max="3174" width="0.88671875" style="49"/>
    <col min="3175" max="3175" width="1.88671875" style="49" customWidth="1"/>
    <col min="3176" max="3176" width="1.33203125" style="49" customWidth="1"/>
    <col min="3177" max="3239" width="0.88671875" style="49"/>
    <col min="3240" max="3240" width="3.44140625" style="49" customWidth="1"/>
    <col min="3241" max="3332" width="0.88671875" style="49"/>
    <col min="3333" max="3333" width="1.109375" style="49" customWidth="1"/>
    <col min="3334" max="3341" width="0.88671875" style="49"/>
    <col min="3342" max="3342" width="1.88671875" style="49" customWidth="1"/>
    <col min="3343" max="3381" width="0.88671875" style="49"/>
    <col min="3382" max="3382" width="1.6640625" style="49" customWidth="1"/>
    <col min="3383" max="3388" width="0.88671875" style="49"/>
    <col min="3389" max="3389" width="3" style="49" customWidth="1"/>
    <col min="3390" max="3427" width="0.88671875" style="49"/>
    <col min="3428" max="3428" width="1.5546875" style="49" customWidth="1"/>
    <col min="3429" max="3430" width="0.88671875" style="49"/>
    <col min="3431" max="3431" width="1.88671875" style="49" customWidth="1"/>
    <col min="3432" max="3432" width="1.33203125" style="49" customWidth="1"/>
    <col min="3433" max="3495" width="0.88671875" style="49"/>
    <col min="3496" max="3496" width="3.44140625" style="49" customWidth="1"/>
    <col min="3497" max="3588" width="0.88671875" style="49"/>
    <col min="3589" max="3589" width="1.109375" style="49" customWidth="1"/>
    <col min="3590" max="3597" width="0.88671875" style="49"/>
    <col min="3598" max="3598" width="1.88671875" style="49" customWidth="1"/>
    <col min="3599" max="3637" width="0.88671875" style="49"/>
    <col min="3638" max="3638" width="1.6640625" style="49" customWidth="1"/>
    <col min="3639" max="3644" width="0.88671875" style="49"/>
    <col min="3645" max="3645" width="3" style="49" customWidth="1"/>
    <col min="3646" max="3683" width="0.88671875" style="49"/>
    <col min="3684" max="3684" width="1.5546875" style="49" customWidth="1"/>
    <col min="3685" max="3686" width="0.88671875" style="49"/>
    <col min="3687" max="3687" width="1.88671875" style="49" customWidth="1"/>
    <col min="3688" max="3688" width="1.33203125" style="49" customWidth="1"/>
    <col min="3689" max="3751" width="0.88671875" style="49"/>
    <col min="3752" max="3752" width="3.44140625" style="49" customWidth="1"/>
    <col min="3753" max="3844" width="0.88671875" style="49"/>
    <col min="3845" max="3845" width="1.109375" style="49" customWidth="1"/>
    <col min="3846" max="3853" width="0.88671875" style="49"/>
    <col min="3854" max="3854" width="1.88671875" style="49" customWidth="1"/>
    <col min="3855" max="3893" width="0.88671875" style="49"/>
    <col min="3894" max="3894" width="1.6640625" style="49" customWidth="1"/>
    <col min="3895" max="3900" width="0.88671875" style="49"/>
    <col min="3901" max="3901" width="3" style="49" customWidth="1"/>
    <col min="3902" max="3939" width="0.88671875" style="49"/>
    <col min="3940" max="3940" width="1.5546875" style="49" customWidth="1"/>
    <col min="3941" max="3942" width="0.88671875" style="49"/>
    <col min="3943" max="3943" width="1.88671875" style="49" customWidth="1"/>
    <col min="3944" max="3944" width="1.33203125" style="49" customWidth="1"/>
    <col min="3945" max="4007" width="0.88671875" style="49"/>
    <col min="4008" max="4008" width="3.44140625" style="49" customWidth="1"/>
    <col min="4009" max="4100" width="0.88671875" style="49"/>
    <col min="4101" max="4101" width="1.109375" style="49" customWidth="1"/>
    <col min="4102" max="4109" width="0.88671875" style="49"/>
    <col min="4110" max="4110" width="1.88671875" style="49" customWidth="1"/>
    <col min="4111" max="4149" width="0.88671875" style="49"/>
    <col min="4150" max="4150" width="1.6640625" style="49" customWidth="1"/>
    <col min="4151" max="4156" width="0.88671875" style="49"/>
    <col min="4157" max="4157" width="3" style="49" customWidth="1"/>
    <col min="4158" max="4195" width="0.88671875" style="49"/>
    <col min="4196" max="4196" width="1.5546875" style="49" customWidth="1"/>
    <col min="4197" max="4198" width="0.88671875" style="49"/>
    <col min="4199" max="4199" width="1.88671875" style="49" customWidth="1"/>
    <col min="4200" max="4200" width="1.33203125" style="49" customWidth="1"/>
    <col min="4201" max="4263" width="0.88671875" style="49"/>
    <col min="4264" max="4264" width="3.44140625" style="49" customWidth="1"/>
    <col min="4265" max="4356" width="0.88671875" style="49"/>
    <col min="4357" max="4357" width="1.109375" style="49" customWidth="1"/>
    <col min="4358" max="4365" width="0.88671875" style="49"/>
    <col min="4366" max="4366" width="1.88671875" style="49" customWidth="1"/>
    <col min="4367" max="4405" width="0.88671875" style="49"/>
    <col min="4406" max="4406" width="1.6640625" style="49" customWidth="1"/>
    <col min="4407" max="4412" width="0.88671875" style="49"/>
    <col min="4413" max="4413" width="3" style="49" customWidth="1"/>
    <col min="4414" max="4451" width="0.88671875" style="49"/>
    <col min="4452" max="4452" width="1.5546875" style="49" customWidth="1"/>
    <col min="4453" max="4454" width="0.88671875" style="49"/>
    <col min="4455" max="4455" width="1.88671875" style="49" customWidth="1"/>
    <col min="4456" max="4456" width="1.33203125" style="49" customWidth="1"/>
    <col min="4457" max="4519" width="0.88671875" style="49"/>
    <col min="4520" max="4520" width="3.44140625" style="49" customWidth="1"/>
    <col min="4521" max="4612" width="0.88671875" style="49"/>
    <col min="4613" max="4613" width="1.109375" style="49" customWidth="1"/>
    <col min="4614" max="4621" width="0.88671875" style="49"/>
    <col min="4622" max="4622" width="1.88671875" style="49" customWidth="1"/>
    <col min="4623" max="4661" width="0.88671875" style="49"/>
    <col min="4662" max="4662" width="1.6640625" style="49" customWidth="1"/>
    <col min="4663" max="4668" width="0.88671875" style="49"/>
    <col min="4669" max="4669" width="3" style="49" customWidth="1"/>
    <col min="4670" max="4707" width="0.88671875" style="49"/>
    <col min="4708" max="4708" width="1.5546875" style="49" customWidth="1"/>
    <col min="4709" max="4710" width="0.88671875" style="49"/>
    <col min="4711" max="4711" width="1.88671875" style="49" customWidth="1"/>
    <col min="4712" max="4712" width="1.33203125" style="49" customWidth="1"/>
    <col min="4713" max="4775" width="0.88671875" style="49"/>
    <col min="4776" max="4776" width="3.44140625" style="49" customWidth="1"/>
    <col min="4777" max="4868" width="0.88671875" style="49"/>
    <col min="4869" max="4869" width="1.109375" style="49" customWidth="1"/>
    <col min="4870" max="4877" width="0.88671875" style="49"/>
    <col min="4878" max="4878" width="1.88671875" style="49" customWidth="1"/>
    <col min="4879" max="4917" width="0.88671875" style="49"/>
    <col min="4918" max="4918" width="1.6640625" style="49" customWidth="1"/>
    <col min="4919" max="4924" width="0.88671875" style="49"/>
    <col min="4925" max="4925" width="3" style="49" customWidth="1"/>
    <col min="4926" max="4963" width="0.88671875" style="49"/>
    <col min="4964" max="4964" width="1.5546875" style="49" customWidth="1"/>
    <col min="4965" max="4966" width="0.88671875" style="49"/>
    <col min="4967" max="4967" width="1.88671875" style="49" customWidth="1"/>
    <col min="4968" max="4968" width="1.33203125" style="49" customWidth="1"/>
    <col min="4969" max="5031" width="0.88671875" style="49"/>
    <col min="5032" max="5032" width="3.44140625" style="49" customWidth="1"/>
    <col min="5033" max="5124" width="0.88671875" style="49"/>
    <col min="5125" max="5125" width="1.109375" style="49" customWidth="1"/>
    <col min="5126" max="5133" width="0.88671875" style="49"/>
    <col min="5134" max="5134" width="1.88671875" style="49" customWidth="1"/>
    <col min="5135" max="5173" width="0.88671875" style="49"/>
    <col min="5174" max="5174" width="1.6640625" style="49" customWidth="1"/>
    <col min="5175" max="5180" width="0.88671875" style="49"/>
    <col min="5181" max="5181" width="3" style="49" customWidth="1"/>
    <col min="5182" max="5219" width="0.88671875" style="49"/>
    <col min="5220" max="5220" width="1.5546875" style="49" customWidth="1"/>
    <col min="5221" max="5222" width="0.88671875" style="49"/>
    <col min="5223" max="5223" width="1.88671875" style="49" customWidth="1"/>
    <col min="5224" max="5224" width="1.33203125" style="49" customWidth="1"/>
    <col min="5225" max="5287" width="0.88671875" style="49"/>
    <col min="5288" max="5288" width="3.44140625" style="49" customWidth="1"/>
    <col min="5289" max="5380" width="0.88671875" style="49"/>
    <col min="5381" max="5381" width="1.109375" style="49" customWidth="1"/>
    <col min="5382" max="5389" width="0.88671875" style="49"/>
    <col min="5390" max="5390" width="1.88671875" style="49" customWidth="1"/>
    <col min="5391" max="5429" width="0.88671875" style="49"/>
    <col min="5430" max="5430" width="1.6640625" style="49" customWidth="1"/>
    <col min="5431" max="5436" width="0.88671875" style="49"/>
    <col min="5437" max="5437" width="3" style="49" customWidth="1"/>
    <col min="5438" max="5475" width="0.88671875" style="49"/>
    <col min="5476" max="5476" width="1.5546875" style="49" customWidth="1"/>
    <col min="5477" max="5478" width="0.88671875" style="49"/>
    <col min="5479" max="5479" width="1.88671875" style="49" customWidth="1"/>
    <col min="5480" max="5480" width="1.33203125" style="49" customWidth="1"/>
    <col min="5481" max="5543" width="0.88671875" style="49"/>
    <col min="5544" max="5544" width="3.44140625" style="49" customWidth="1"/>
    <col min="5545" max="5636" width="0.88671875" style="49"/>
    <col min="5637" max="5637" width="1.109375" style="49" customWidth="1"/>
    <col min="5638" max="5645" width="0.88671875" style="49"/>
    <col min="5646" max="5646" width="1.88671875" style="49" customWidth="1"/>
    <col min="5647" max="5685" width="0.88671875" style="49"/>
    <col min="5686" max="5686" width="1.6640625" style="49" customWidth="1"/>
    <col min="5687" max="5692" width="0.88671875" style="49"/>
    <col min="5693" max="5693" width="3" style="49" customWidth="1"/>
    <col min="5694" max="5731" width="0.88671875" style="49"/>
    <col min="5732" max="5732" width="1.5546875" style="49" customWidth="1"/>
    <col min="5733" max="5734" width="0.88671875" style="49"/>
    <col min="5735" max="5735" width="1.88671875" style="49" customWidth="1"/>
    <col min="5736" max="5736" width="1.33203125" style="49" customWidth="1"/>
    <col min="5737" max="5799" width="0.88671875" style="49"/>
    <col min="5800" max="5800" width="3.44140625" style="49" customWidth="1"/>
    <col min="5801" max="5892" width="0.88671875" style="49"/>
    <col min="5893" max="5893" width="1.109375" style="49" customWidth="1"/>
    <col min="5894" max="5901" width="0.88671875" style="49"/>
    <col min="5902" max="5902" width="1.88671875" style="49" customWidth="1"/>
    <col min="5903" max="5941" width="0.88671875" style="49"/>
    <col min="5942" max="5942" width="1.6640625" style="49" customWidth="1"/>
    <col min="5943" max="5948" width="0.88671875" style="49"/>
    <col min="5949" max="5949" width="3" style="49" customWidth="1"/>
    <col min="5950" max="5987" width="0.88671875" style="49"/>
    <col min="5988" max="5988" width="1.5546875" style="49" customWidth="1"/>
    <col min="5989" max="5990" width="0.88671875" style="49"/>
    <col min="5991" max="5991" width="1.88671875" style="49" customWidth="1"/>
    <col min="5992" max="5992" width="1.33203125" style="49" customWidth="1"/>
    <col min="5993" max="6055" width="0.88671875" style="49"/>
    <col min="6056" max="6056" width="3.44140625" style="49" customWidth="1"/>
    <col min="6057" max="6148" width="0.88671875" style="49"/>
    <col min="6149" max="6149" width="1.109375" style="49" customWidth="1"/>
    <col min="6150" max="6157" width="0.88671875" style="49"/>
    <col min="6158" max="6158" width="1.88671875" style="49" customWidth="1"/>
    <col min="6159" max="6197" width="0.88671875" style="49"/>
    <col min="6198" max="6198" width="1.6640625" style="49" customWidth="1"/>
    <col min="6199" max="6204" width="0.88671875" style="49"/>
    <col min="6205" max="6205" width="3" style="49" customWidth="1"/>
    <col min="6206" max="6243" width="0.88671875" style="49"/>
    <col min="6244" max="6244" width="1.5546875" style="49" customWidth="1"/>
    <col min="6245" max="6246" width="0.88671875" style="49"/>
    <col min="6247" max="6247" width="1.88671875" style="49" customWidth="1"/>
    <col min="6248" max="6248" width="1.33203125" style="49" customWidth="1"/>
    <col min="6249" max="6311" width="0.88671875" style="49"/>
    <col min="6312" max="6312" width="3.44140625" style="49" customWidth="1"/>
    <col min="6313" max="6404" width="0.88671875" style="49"/>
    <col min="6405" max="6405" width="1.109375" style="49" customWidth="1"/>
    <col min="6406" max="6413" width="0.88671875" style="49"/>
    <col min="6414" max="6414" width="1.88671875" style="49" customWidth="1"/>
    <col min="6415" max="6453" width="0.88671875" style="49"/>
    <col min="6454" max="6454" width="1.6640625" style="49" customWidth="1"/>
    <col min="6455" max="6460" width="0.88671875" style="49"/>
    <col min="6461" max="6461" width="3" style="49" customWidth="1"/>
    <col min="6462" max="6499" width="0.88671875" style="49"/>
    <col min="6500" max="6500" width="1.5546875" style="49" customWidth="1"/>
    <col min="6501" max="6502" width="0.88671875" style="49"/>
    <col min="6503" max="6503" width="1.88671875" style="49" customWidth="1"/>
    <col min="6504" max="6504" width="1.33203125" style="49" customWidth="1"/>
    <col min="6505" max="6567" width="0.88671875" style="49"/>
    <col min="6568" max="6568" width="3.44140625" style="49" customWidth="1"/>
    <col min="6569" max="6660" width="0.88671875" style="49"/>
    <col min="6661" max="6661" width="1.109375" style="49" customWidth="1"/>
    <col min="6662" max="6669" width="0.88671875" style="49"/>
    <col min="6670" max="6670" width="1.88671875" style="49" customWidth="1"/>
    <col min="6671" max="6709" width="0.88671875" style="49"/>
    <col min="6710" max="6710" width="1.6640625" style="49" customWidth="1"/>
    <col min="6711" max="6716" width="0.88671875" style="49"/>
    <col min="6717" max="6717" width="3" style="49" customWidth="1"/>
    <col min="6718" max="6755" width="0.88671875" style="49"/>
    <col min="6756" max="6756" width="1.5546875" style="49" customWidth="1"/>
    <col min="6757" max="6758" width="0.88671875" style="49"/>
    <col min="6759" max="6759" width="1.88671875" style="49" customWidth="1"/>
    <col min="6760" max="6760" width="1.33203125" style="49" customWidth="1"/>
    <col min="6761" max="6823" width="0.88671875" style="49"/>
    <col min="6824" max="6824" width="3.44140625" style="49" customWidth="1"/>
    <col min="6825" max="6916" width="0.88671875" style="49"/>
    <col min="6917" max="6917" width="1.109375" style="49" customWidth="1"/>
    <col min="6918" max="6925" width="0.88671875" style="49"/>
    <col min="6926" max="6926" width="1.88671875" style="49" customWidth="1"/>
    <col min="6927" max="6965" width="0.88671875" style="49"/>
    <col min="6966" max="6966" width="1.6640625" style="49" customWidth="1"/>
    <col min="6967" max="6972" width="0.88671875" style="49"/>
    <col min="6973" max="6973" width="3" style="49" customWidth="1"/>
    <col min="6974" max="7011" width="0.88671875" style="49"/>
    <col min="7012" max="7012" width="1.5546875" style="49" customWidth="1"/>
    <col min="7013" max="7014" width="0.88671875" style="49"/>
    <col min="7015" max="7015" width="1.88671875" style="49" customWidth="1"/>
    <col min="7016" max="7016" width="1.33203125" style="49" customWidth="1"/>
    <col min="7017" max="7079" width="0.88671875" style="49"/>
    <col min="7080" max="7080" width="3.44140625" style="49" customWidth="1"/>
    <col min="7081" max="7172" width="0.88671875" style="49"/>
    <col min="7173" max="7173" width="1.109375" style="49" customWidth="1"/>
    <col min="7174" max="7181" width="0.88671875" style="49"/>
    <col min="7182" max="7182" width="1.88671875" style="49" customWidth="1"/>
    <col min="7183" max="7221" width="0.88671875" style="49"/>
    <col min="7222" max="7222" width="1.6640625" style="49" customWidth="1"/>
    <col min="7223" max="7228" width="0.88671875" style="49"/>
    <col min="7229" max="7229" width="3" style="49" customWidth="1"/>
    <col min="7230" max="7267" width="0.88671875" style="49"/>
    <col min="7268" max="7268" width="1.5546875" style="49" customWidth="1"/>
    <col min="7269" max="7270" width="0.88671875" style="49"/>
    <col min="7271" max="7271" width="1.88671875" style="49" customWidth="1"/>
    <col min="7272" max="7272" width="1.33203125" style="49" customWidth="1"/>
    <col min="7273" max="7335" width="0.88671875" style="49"/>
    <col min="7336" max="7336" width="3.44140625" style="49" customWidth="1"/>
    <col min="7337" max="7428" width="0.88671875" style="49"/>
    <col min="7429" max="7429" width="1.109375" style="49" customWidth="1"/>
    <col min="7430" max="7437" width="0.88671875" style="49"/>
    <col min="7438" max="7438" width="1.88671875" style="49" customWidth="1"/>
    <col min="7439" max="7477" width="0.88671875" style="49"/>
    <col min="7478" max="7478" width="1.6640625" style="49" customWidth="1"/>
    <col min="7479" max="7484" width="0.88671875" style="49"/>
    <col min="7485" max="7485" width="3" style="49" customWidth="1"/>
    <col min="7486" max="7523" width="0.88671875" style="49"/>
    <col min="7524" max="7524" width="1.5546875" style="49" customWidth="1"/>
    <col min="7525" max="7526" width="0.88671875" style="49"/>
    <col min="7527" max="7527" width="1.88671875" style="49" customWidth="1"/>
    <col min="7528" max="7528" width="1.33203125" style="49" customWidth="1"/>
    <col min="7529" max="7591" width="0.88671875" style="49"/>
    <col min="7592" max="7592" width="3.44140625" style="49" customWidth="1"/>
    <col min="7593" max="7684" width="0.88671875" style="49"/>
    <col min="7685" max="7685" width="1.109375" style="49" customWidth="1"/>
    <col min="7686" max="7693" width="0.88671875" style="49"/>
    <col min="7694" max="7694" width="1.88671875" style="49" customWidth="1"/>
    <col min="7695" max="7733" width="0.88671875" style="49"/>
    <col min="7734" max="7734" width="1.6640625" style="49" customWidth="1"/>
    <col min="7735" max="7740" width="0.88671875" style="49"/>
    <col min="7741" max="7741" width="3" style="49" customWidth="1"/>
    <col min="7742" max="7779" width="0.88671875" style="49"/>
    <col min="7780" max="7780" width="1.5546875" style="49" customWidth="1"/>
    <col min="7781" max="7782" width="0.88671875" style="49"/>
    <col min="7783" max="7783" width="1.88671875" style="49" customWidth="1"/>
    <col min="7784" max="7784" width="1.33203125" style="49" customWidth="1"/>
    <col min="7785" max="7847" width="0.88671875" style="49"/>
    <col min="7848" max="7848" width="3.44140625" style="49" customWidth="1"/>
    <col min="7849" max="7940" width="0.88671875" style="49"/>
    <col min="7941" max="7941" width="1.109375" style="49" customWidth="1"/>
    <col min="7942" max="7949" width="0.88671875" style="49"/>
    <col min="7950" max="7950" width="1.88671875" style="49" customWidth="1"/>
    <col min="7951" max="7989" width="0.88671875" style="49"/>
    <col min="7990" max="7990" width="1.6640625" style="49" customWidth="1"/>
    <col min="7991" max="7996" width="0.88671875" style="49"/>
    <col min="7997" max="7997" width="3" style="49" customWidth="1"/>
    <col min="7998" max="8035" width="0.88671875" style="49"/>
    <col min="8036" max="8036" width="1.5546875" style="49" customWidth="1"/>
    <col min="8037" max="8038" width="0.88671875" style="49"/>
    <col min="8039" max="8039" width="1.88671875" style="49" customWidth="1"/>
    <col min="8040" max="8040" width="1.33203125" style="49" customWidth="1"/>
    <col min="8041" max="8103" width="0.88671875" style="49"/>
    <col min="8104" max="8104" width="3.44140625" style="49" customWidth="1"/>
    <col min="8105" max="8196" width="0.88671875" style="49"/>
    <col min="8197" max="8197" width="1.109375" style="49" customWidth="1"/>
    <col min="8198" max="8205" width="0.88671875" style="49"/>
    <col min="8206" max="8206" width="1.88671875" style="49" customWidth="1"/>
    <col min="8207" max="8245" width="0.88671875" style="49"/>
    <col min="8246" max="8246" width="1.6640625" style="49" customWidth="1"/>
    <col min="8247" max="8252" width="0.88671875" style="49"/>
    <col min="8253" max="8253" width="3" style="49" customWidth="1"/>
    <col min="8254" max="8291" width="0.88671875" style="49"/>
    <col min="8292" max="8292" width="1.5546875" style="49" customWidth="1"/>
    <col min="8293" max="8294" width="0.88671875" style="49"/>
    <col min="8295" max="8295" width="1.88671875" style="49" customWidth="1"/>
    <col min="8296" max="8296" width="1.33203125" style="49" customWidth="1"/>
    <col min="8297" max="8359" width="0.88671875" style="49"/>
    <col min="8360" max="8360" width="3.44140625" style="49" customWidth="1"/>
    <col min="8361" max="8452" width="0.88671875" style="49"/>
    <col min="8453" max="8453" width="1.109375" style="49" customWidth="1"/>
    <col min="8454" max="8461" width="0.88671875" style="49"/>
    <col min="8462" max="8462" width="1.88671875" style="49" customWidth="1"/>
    <col min="8463" max="8501" width="0.88671875" style="49"/>
    <col min="8502" max="8502" width="1.6640625" style="49" customWidth="1"/>
    <col min="8503" max="8508" width="0.88671875" style="49"/>
    <col min="8509" max="8509" width="3" style="49" customWidth="1"/>
    <col min="8510" max="8547" width="0.88671875" style="49"/>
    <col min="8548" max="8548" width="1.5546875" style="49" customWidth="1"/>
    <col min="8549" max="8550" width="0.88671875" style="49"/>
    <col min="8551" max="8551" width="1.88671875" style="49" customWidth="1"/>
    <col min="8552" max="8552" width="1.33203125" style="49" customWidth="1"/>
    <col min="8553" max="8615" width="0.88671875" style="49"/>
    <col min="8616" max="8616" width="3.44140625" style="49" customWidth="1"/>
    <col min="8617" max="8708" width="0.88671875" style="49"/>
    <col min="8709" max="8709" width="1.109375" style="49" customWidth="1"/>
    <col min="8710" max="8717" width="0.88671875" style="49"/>
    <col min="8718" max="8718" width="1.88671875" style="49" customWidth="1"/>
    <col min="8719" max="8757" width="0.88671875" style="49"/>
    <col min="8758" max="8758" width="1.6640625" style="49" customWidth="1"/>
    <col min="8759" max="8764" width="0.88671875" style="49"/>
    <col min="8765" max="8765" width="3" style="49" customWidth="1"/>
    <col min="8766" max="8803" width="0.88671875" style="49"/>
    <col min="8804" max="8804" width="1.5546875" style="49" customWidth="1"/>
    <col min="8805" max="8806" width="0.88671875" style="49"/>
    <col min="8807" max="8807" width="1.88671875" style="49" customWidth="1"/>
    <col min="8808" max="8808" width="1.33203125" style="49" customWidth="1"/>
    <col min="8809" max="8871" width="0.88671875" style="49"/>
    <col min="8872" max="8872" width="3.44140625" style="49" customWidth="1"/>
    <col min="8873" max="8964" width="0.88671875" style="49"/>
    <col min="8965" max="8965" width="1.109375" style="49" customWidth="1"/>
    <col min="8966" max="8973" width="0.88671875" style="49"/>
    <col min="8974" max="8974" width="1.88671875" style="49" customWidth="1"/>
    <col min="8975" max="9013" width="0.88671875" style="49"/>
    <col min="9014" max="9014" width="1.6640625" style="49" customWidth="1"/>
    <col min="9015" max="9020" width="0.88671875" style="49"/>
    <col min="9021" max="9021" width="3" style="49" customWidth="1"/>
    <col min="9022" max="9059" width="0.88671875" style="49"/>
    <col min="9060" max="9060" width="1.5546875" style="49" customWidth="1"/>
    <col min="9061" max="9062" width="0.88671875" style="49"/>
    <col min="9063" max="9063" width="1.88671875" style="49" customWidth="1"/>
    <col min="9064" max="9064" width="1.33203125" style="49" customWidth="1"/>
    <col min="9065" max="9127" width="0.88671875" style="49"/>
    <col min="9128" max="9128" width="3.44140625" style="49" customWidth="1"/>
    <col min="9129" max="9220" width="0.88671875" style="49"/>
    <col min="9221" max="9221" width="1.109375" style="49" customWidth="1"/>
    <col min="9222" max="9229" width="0.88671875" style="49"/>
    <col min="9230" max="9230" width="1.88671875" style="49" customWidth="1"/>
    <col min="9231" max="9269" width="0.88671875" style="49"/>
    <col min="9270" max="9270" width="1.6640625" style="49" customWidth="1"/>
    <col min="9271" max="9276" width="0.88671875" style="49"/>
    <col min="9277" max="9277" width="3" style="49" customWidth="1"/>
    <col min="9278" max="9315" width="0.88671875" style="49"/>
    <col min="9316" max="9316" width="1.5546875" style="49" customWidth="1"/>
    <col min="9317" max="9318" width="0.88671875" style="49"/>
    <col min="9319" max="9319" width="1.88671875" style="49" customWidth="1"/>
    <col min="9320" max="9320" width="1.33203125" style="49" customWidth="1"/>
    <col min="9321" max="9383" width="0.88671875" style="49"/>
    <col min="9384" max="9384" width="3.44140625" style="49" customWidth="1"/>
    <col min="9385" max="9476" width="0.88671875" style="49"/>
    <col min="9477" max="9477" width="1.109375" style="49" customWidth="1"/>
    <col min="9478" max="9485" width="0.88671875" style="49"/>
    <col min="9486" max="9486" width="1.88671875" style="49" customWidth="1"/>
    <col min="9487" max="9525" width="0.88671875" style="49"/>
    <col min="9526" max="9526" width="1.6640625" style="49" customWidth="1"/>
    <col min="9527" max="9532" width="0.88671875" style="49"/>
    <col min="9533" max="9533" width="3" style="49" customWidth="1"/>
    <col min="9534" max="9571" width="0.88671875" style="49"/>
    <col min="9572" max="9572" width="1.5546875" style="49" customWidth="1"/>
    <col min="9573" max="9574" width="0.88671875" style="49"/>
    <col min="9575" max="9575" width="1.88671875" style="49" customWidth="1"/>
    <col min="9576" max="9576" width="1.33203125" style="49" customWidth="1"/>
    <col min="9577" max="9639" width="0.88671875" style="49"/>
    <col min="9640" max="9640" width="3.44140625" style="49" customWidth="1"/>
    <col min="9641" max="9732" width="0.88671875" style="49"/>
    <col min="9733" max="9733" width="1.109375" style="49" customWidth="1"/>
    <col min="9734" max="9741" width="0.88671875" style="49"/>
    <col min="9742" max="9742" width="1.88671875" style="49" customWidth="1"/>
    <col min="9743" max="9781" width="0.88671875" style="49"/>
    <col min="9782" max="9782" width="1.6640625" style="49" customWidth="1"/>
    <col min="9783" max="9788" width="0.88671875" style="49"/>
    <col min="9789" max="9789" width="3" style="49" customWidth="1"/>
    <col min="9790" max="9827" width="0.88671875" style="49"/>
    <col min="9828" max="9828" width="1.5546875" style="49" customWidth="1"/>
    <col min="9829" max="9830" width="0.88671875" style="49"/>
    <col min="9831" max="9831" width="1.88671875" style="49" customWidth="1"/>
    <col min="9832" max="9832" width="1.33203125" style="49" customWidth="1"/>
    <col min="9833" max="9895" width="0.88671875" style="49"/>
    <col min="9896" max="9896" width="3.44140625" style="49" customWidth="1"/>
    <col min="9897" max="9988" width="0.88671875" style="49"/>
    <col min="9989" max="9989" width="1.109375" style="49" customWidth="1"/>
    <col min="9990" max="9997" width="0.88671875" style="49"/>
    <col min="9998" max="9998" width="1.88671875" style="49" customWidth="1"/>
    <col min="9999" max="10037" width="0.88671875" style="49"/>
    <col min="10038" max="10038" width="1.6640625" style="49" customWidth="1"/>
    <col min="10039" max="10044" width="0.88671875" style="49"/>
    <col min="10045" max="10045" width="3" style="49" customWidth="1"/>
    <col min="10046" max="10083" width="0.88671875" style="49"/>
    <col min="10084" max="10084" width="1.5546875" style="49" customWidth="1"/>
    <col min="10085" max="10086" width="0.88671875" style="49"/>
    <col min="10087" max="10087" width="1.88671875" style="49" customWidth="1"/>
    <col min="10088" max="10088" width="1.33203125" style="49" customWidth="1"/>
    <col min="10089" max="10151" width="0.88671875" style="49"/>
    <col min="10152" max="10152" width="3.44140625" style="49" customWidth="1"/>
    <col min="10153" max="10244" width="0.88671875" style="49"/>
    <col min="10245" max="10245" width="1.109375" style="49" customWidth="1"/>
    <col min="10246" max="10253" width="0.88671875" style="49"/>
    <col min="10254" max="10254" width="1.88671875" style="49" customWidth="1"/>
    <col min="10255" max="10293" width="0.88671875" style="49"/>
    <col min="10294" max="10294" width="1.6640625" style="49" customWidth="1"/>
    <col min="10295" max="10300" width="0.88671875" style="49"/>
    <col min="10301" max="10301" width="3" style="49" customWidth="1"/>
    <col min="10302" max="10339" width="0.88671875" style="49"/>
    <col min="10340" max="10340" width="1.5546875" style="49" customWidth="1"/>
    <col min="10341" max="10342" width="0.88671875" style="49"/>
    <col min="10343" max="10343" width="1.88671875" style="49" customWidth="1"/>
    <col min="10344" max="10344" width="1.33203125" style="49" customWidth="1"/>
    <col min="10345" max="10407" width="0.88671875" style="49"/>
    <col min="10408" max="10408" width="3.44140625" style="49" customWidth="1"/>
    <col min="10409" max="10500" width="0.88671875" style="49"/>
    <col min="10501" max="10501" width="1.109375" style="49" customWidth="1"/>
    <col min="10502" max="10509" width="0.88671875" style="49"/>
    <col min="10510" max="10510" width="1.88671875" style="49" customWidth="1"/>
    <col min="10511" max="10549" width="0.88671875" style="49"/>
    <col min="10550" max="10550" width="1.6640625" style="49" customWidth="1"/>
    <col min="10551" max="10556" width="0.88671875" style="49"/>
    <col min="10557" max="10557" width="3" style="49" customWidth="1"/>
    <col min="10558" max="10595" width="0.88671875" style="49"/>
    <col min="10596" max="10596" width="1.5546875" style="49" customWidth="1"/>
    <col min="10597" max="10598" width="0.88671875" style="49"/>
    <col min="10599" max="10599" width="1.88671875" style="49" customWidth="1"/>
    <col min="10600" max="10600" width="1.33203125" style="49" customWidth="1"/>
    <col min="10601" max="10663" width="0.88671875" style="49"/>
    <col min="10664" max="10664" width="3.44140625" style="49" customWidth="1"/>
    <col min="10665" max="10756" width="0.88671875" style="49"/>
    <col min="10757" max="10757" width="1.109375" style="49" customWidth="1"/>
    <col min="10758" max="10765" width="0.88671875" style="49"/>
    <col min="10766" max="10766" width="1.88671875" style="49" customWidth="1"/>
    <col min="10767" max="10805" width="0.88671875" style="49"/>
    <col min="10806" max="10806" width="1.6640625" style="49" customWidth="1"/>
    <col min="10807" max="10812" width="0.88671875" style="49"/>
    <col min="10813" max="10813" width="3" style="49" customWidth="1"/>
    <col min="10814" max="10851" width="0.88671875" style="49"/>
    <col min="10852" max="10852" width="1.5546875" style="49" customWidth="1"/>
    <col min="10853" max="10854" width="0.88671875" style="49"/>
    <col min="10855" max="10855" width="1.88671875" style="49" customWidth="1"/>
    <col min="10856" max="10856" width="1.33203125" style="49" customWidth="1"/>
    <col min="10857" max="10919" width="0.88671875" style="49"/>
    <col min="10920" max="10920" width="3.44140625" style="49" customWidth="1"/>
    <col min="10921" max="11012" width="0.88671875" style="49"/>
    <col min="11013" max="11013" width="1.109375" style="49" customWidth="1"/>
    <col min="11014" max="11021" width="0.88671875" style="49"/>
    <col min="11022" max="11022" width="1.88671875" style="49" customWidth="1"/>
    <col min="11023" max="11061" width="0.88671875" style="49"/>
    <col min="11062" max="11062" width="1.6640625" style="49" customWidth="1"/>
    <col min="11063" max="11068" width="0.88671875" style="49"/>
    <col min="11069" max="11069" width="3" style="49" customWidth="1"/>
    <col min="11070" max="11107" width="0.88671875" style="49"/>
    <col min="11108" max="11108" width="1.5546875" style="49" customWidth="1"/>
    <col min="11109" max="11110" width="0.88671875" style="49"/>
    <col min="11111" max="11111" width="1.88671875" style="49" customWidth="1"/>
    <col min="11112" max="11112" width="1.33203125" style="49" customWidth="1"/>
    <col min="11113" max="11175" width="0.88671875" style="49"/>
    <col min="11176" max="11176" width="3.44140625" style="49" customWidth="1"/>
    <col min="11177" max="11268" width="0.88671875" style="49"/>
    <col min="11269" max="11269" width="1.109375" style="49" customWidth="1"/>
    <col min="11270" max="11277" width="0.88671875" style="49"/>
    <col min="11278" max="11278" width="1.88671875" style="49" customWidth="1"/>
    <col min="11279" max="11317" width="0.88671875" style="49"/>
    <col min="11318" max="11318" width="1.6640625" style="49" customWidth="1"/>
    <col min="11319" max="11324" width="0.88671875" style="49"/>
    <col min="11325" max="11325" width="3" style="49" customWidth="1"/>
    <col min="11326" max="11363" width="0.88671875" style="49"/>
    <col min="11364" max="11364" width="1.5546875" style="49" customWidth="1"/>
    <col min="11365" max="11366" width="0.88671875" style="49"/>
    <col min="11367" max="11367" width="1.88671875" style="49" customWidth="1"/>
    <col min="11368" max="11368" width="1.33203125" style="49" customWidth="1"/>
    <col min="11369" max="11431" width="0.88671875" style="49"/>
    <col min="11432" max="11432" width="3.44140625" style="49" customWidth="1"/>
    <col min="11433" max="11524" width="0.88671875" style="49"/>
    <col min="11525" max="11525" width="1.109375" style="49" customWidth="1"/>
    <col min="11526" max="11533" width="0.88671875" style="49"/>
    <col min="11534" max="11534" width="1.88671875" style="49" customWidth="1"/>
    <col min="11535" max="11573" width="0.88671875" style="49"/>
    <col min="11574" max="11574" width="1.6640625" style="49" customWidth="1"/>
    <col min="11575" max="11580" width="0.88671875" style="49"/>
    <col min="11581" max="11581" width="3" style="49" customWidth="1"/>
    <col min="11582" max="11619" width="0.88671875" style="49"/>
    <col min="11620" max="11620" width="1.5546875" style="49" customWidth="1"/>
    <col min="11621" max="11622" width="0.88671875" style="49"/>
    <col min="11623" max="11623" width="1.88671875" style="49" customWidth="1"/>
    <col min="11624" max="11624" width="1.33203125" style="49" customWidth="1"/>
    <col min="11625" max="11687" width="0.88671875" style="49"/>
    <col min="11688" max="11688" width="3.44140625" style="49" customWidth="1"/>
    <col min="11689" max="11780" width="0.88671875" style="49"/>
    <col min="11781" max="11781" width="1.109375" style="49" customWidth="1"/>
    <col min="11782" max="11789" width="0.88671875" style="49"/>
    <col min="11790" max="11790" width="1.88671875" style="49" customWidth="1"/>
    <col min="11791" max="11829" width="0.88671875" style="49"/>
    <col min="11830" max="11830" width="1.6640625" style="49" customWidth="1"/>
    <col min="11831" max="11836" width="0.88671875" style="49"/>
    <col min="11837" max="11837" width="3" style="49" customWidth="1"/>
    <col min="11838" max="11875" width="0.88671875" style="49"/>
    <col min="11876" max="11876" width="1.5546875" style="49" customWidth="1"/>
    <col min="11877" max="11878" width="0.88671875" style="49"/>
    <col min="11879" max="11879" width="1.88671875" style="49" customWidth="1"/>
    <col min="11880" max="11880" width="1.33203125" style="49" customWidth="1"/>
    <col min="11881" max="11943" width="0.88671875" style="49"/>
    <col min="11944" max="11944" width="3.44140625" style="49" customWidth="1"/>
    <col min="11945" max="12036" width="0.88671875" style="49"/>
    <col min="12037" max="12037" width="1.109375" style="49" customWidth="1"/>
    <col min="12038" max="12045" width="0.88671875" style="49"/>
    <col min="12046" max="12046" width="1.88671875" style="49" customWidth="1"/>
    <col min="12047" max="12085" width="0.88671875" style="49"/>
    <col min="12086" max="12086" width="1.6640625" style="49" customWidth="1"/>
    <col min="12087" max="12092" width="0.88671875" style="49"/>
    <col min="12093" max="12093" width="3" style="49" customWidth="1"/>
    <col min="12094" max="12131" width="0.88671875" style="49"/>
    <col min="12132" max="12132" width="1.5546875" style="49" customWidth="1"/>
    <col min="12133" max="12134" width="0.88671875" style="49"/>
    <col min="12135" max="12135" width="1.88671875" style="49" customWidth="1"/>
    <col min="12136" max="12136" width="1.33203125" style="49" customWidth="1"/>
    <col min="12137" max="12199" width="0.88671875" style="49"/>
    <col min="12200" max="12200" width="3.44140625" style="49" customWidth="1"/>
    <col min="12201" max="12292" width="0.88671875" style="49"/>
    <col min="12293" max="12293" width="1.109375" style="49" customWidth="1"/>
    <col min="12294" max="12301" width="0.88671875" style="49"/>
    <col min="12302" max="12302" width="1.88671875" style="49" customWidth="1"/>
    <col min="12303" max="12341" width="0.88671875" style="49"/>
    <col min="12342" max="12342" width="1.6640625" style="49" customWidth="1"/>
    <col min="12343" max="12348" width="0.88671875" style="49"/>
    <col min="12349" max="12349" width="3" style="49" customWidth="1"/>
    <col min="12350" max="12387" width="0.88671875" style="49"/>
    <col min="12388" max="12388" width="1.5546875" style="49" customWidth="1"/>
    <col min="12389" max="12390" width="0.88671875" style="49"/>
    <col min="12391" max="12391" width="1.88671875" style="49" customWidth="1"/>
    <col min="12392" max="12392" width="1.33203125" style="49" customWidth="1"/>
    <col min="12393" max="12455" width="0.88671875" style="49"/>
    <col min="12456" max="12456" width="3.44140625" style="49" customWidth="1"/>
    <col min="12457" max="12548" width="0.88671875" style="49"/>
    <col min="12549" max="12549" width="1.109375" style="49" customWidth="1"/>
    <col min="12550" max="12557" width="0.88671875" style="49"/>
    <col min="12558" max="12558" width="1.88671875" style="49" customWidth="1"/>
    <col min="12559" max="12597" width="0.88671875" style="49"/>
    <col min="12598" max="12598" width="1.6640625" style="49" customWidth="1"/>
    <col min="12599" max="12604" width="0.88671875" style="49"/>
    <col min="12605" max="12605" width="3" style="49" customWidth="1"/>
    <col min="12606" max="12643" width="0.88671875" style="49"/>
    <col min="12644" max="12644" width="1.5546875" style="49" customWidth="1"/>
    <col min="12645" max="12646" width="0.88671875" style="49"/>
    <col min="12647" max="12647" width="1.88671875" style="49" customWidth="1"/>
    <col min="12648" max="12648" width="1.33203125" style="49" customWidth="1"/>
    <col min="12649" max="12711" width="0.88671875" style="49"/>
    <col min="12712" max="12712" width="3.44140625" style="49" customWidth="1"/>
    <col min="12713" max="12804" width="0.88671875" style="49"/>
    <col min="12805" max="12805" width="1.109375" style="49" customWidth="1"/>
    <col min="12806" max="12813" width="0.88671875" style="49"/>
    <col min="12814" max="12814" width="1.88671875" style="49" customWidth="1"/>
    <col min="12815" max="12853" width="0.88671875" style="49"/>
    <col min="12854" max="12854" width="1.6640625" style="49" customWidth="1"/>
    <col min="12855" max="12860" width="0.88671875" style="49"/>
    <col min="12861" max="12861" width="3" style="49" customWidth="1"/>
    <col min="12862" max="12899" width="0.88671875" style="49"/>
    <col min="12900" max="12900" width="1.5546875" style="49" customWidth="1"/>
    <col min="12901" max="12902" width="0.88671875" style="49"/>
    <col min="12903" max="12903" width="1.88671875" style="49" customWidth="1"/>
    <col min="12904" max="12904" width="1.33203125" style="49" customWidth="1"/>
    <col min="12905" max="12967" width="0.88671875" style="49"/>
    <col min="12968" max="12968" width="3.44140625" style="49" customWidth="1"/>
    <col min="12969" max="13060" width="0.88671875" style="49"/>
    <col min="13061" max="13061" width="1.109375" style="49" customWidth="1"/>
    <col min="13062" max="13069" width="0.88671875" style="49"/>
    <col min="13070" max="13070" width="1.88671875" style="49" customWidth="1"/>
    <col min="13071" max="13109" width="0.88671875" style="49"/>
    <col min="13110" max="13110" width="1.6640625" style="49" customWidth="1"/>
    <col min="13111" max="13116" width="0.88671875" style="49"/>
    <col min="13117" max="13117" width="3" style="49" customWidth="1"/>
    <col min="13118" max="13155" width="0.88671875" style="49"/>
    <col min="13156" max="13156" width="1.5546875" style="49" customWidth="1"/>
    <col min="13157" max="13158" width="0.88671875" style="49"/>
    <col min="13159" max="13159" width="1.88671875" style="49" customWidth="1"/>
    <col min="13160" max="13160" width="1.33203125" style="49" customWidth="1"/>
    <col min="13161" max="13223" width="0.88671875" style="49"/>
    <col min="13224" max="13224" width="3.44140625" style="49" customWidth="1"/>
    <col min="13225" max="13316" width="0.88671875" style="49"/>
    <col min="13317" max="13317" width="1.109375" style="49" customWidth="1"/>
    <col min="13318" max="13325" width="0.88671875" style="49"/>
    <col min="13326" max="13326" width="1.88671875" style="49" customWidth="1"/>
    <col min="13327" max="13365" width="0.88671875" style="49"/>
    <col min="13366" max="13366" width="1.6640625" style="49" customWidth="1"/>
    <col min="13367" max="13372" width="0.88671875" style="49"/>
    <col min="13373" max="13373" width="3" style="49" customWidth="1"/>
    <col min="13374" max="13411" width="0.88671875" style="49"/>
    <col min="13412" max="13412" width="1.5546875" style="49" customWidth="1"/>
    <col min="13413" max="13414" width="0.88671875" style="49"/>
    <col min="13415" max="13415" width="1.88671875" style="49" customWidth="1"/>
    <col min="13416" max="13416" width="1.33203125" style="49" customWidth="1"/>
    <col min="13417" max="13479" width="0.88671875" style="49"/>
    <col min="13480" max="13480" width="3.44140625" style="49" customWidth="1"/>
    <col min="13481" max="13572" width="0.88671875" style="49"/>
    <col min="13573" max="13573" width="1.109375" style="49" customWidth="1"/>
    <col min="13574" max="13581" width="0.88671875" style="49"/>
    <col min="13582" max="13582" width="1.88671875" style="49" customWidth="1"/>
    <col min="13583" max="13621" width="0.88671875" style="49"/>
    <col min="13622" max="13622" width="1.6640625" style="49" customWidth="1"/>
    <col min="13623" max="13628" width="0.88671875" style="49"/>
    <col min="13629" max="13629" width="3" style="49" customWidth="1"/>
    <col min="13630" max="13667" width="0.88671875" style="49"/>
    <col min="13668" max="13668" width="1.5546875" style="49" customWidth="1"/>
    <col min="13669" max="13670" width="0.88671875" style="49"/>
    <col min="13671" max="13671" width="1.88671875" style="49" customWidth="1"/>
    <col min="13672" max="13672" width="1.33203125" style="49" customWidth="1"/>
    <col min="13673" max="13735" width="0.88671875" style="49"/>
    <col min="13736" max="13736" width="3.44140625" style="49" customWidth="1"/>
    <col min="13737" max="13828" width="0.88671875" style="49"/>
    <col min="13829" max="13829" width="1.109375" style="49" customWidth="1"/>
    <col min="13830" max="13837" width="0.88671875" style="49"/>
    <col min="13838" max="13838" width="1.88671875" style="49" customWidth="1"/>
    <col min="13839" max="13877" width="0.88671875" style="49"/>
    <col min="13878" max="13878" width="1.6640625" style="49" customWidth="1"/>
    <col min="13879" max="13884" width="0.88671875" style="49"/>
    <col min="13885" max="13885" width="3" style="49" customWidth="1"/>
    <col min="13886" max="13923" width="0.88671875" style="49"/>
    <col min="13924" max="13924" width="1.5546875" style="49" customWidth="1"/>
    <col min="13925" max="13926" width="0.88671875" style="49"/>
    <col min="13927" max="13927" width="1.88671875" style="49" customWidth="1"/>
    <col min="13928" max="13928" width="1.33203125" style="49" customWidth="1"/>
    <col min="13929" max="13991" width="0.88671875" style="49"/>
    <col min="13992" max="13992" width="3.44140625" style="49" customWidth="1"/>
    <col min="13993" max="14084" width="0.88671875" style="49"/>
    <col min="14085" max="14085" width="1.109375" style="49" customWidth="1"/>
    <col min="14086" max="14093" width="0.88671875" style="49"/>
    <col min="14094" max="14094" width="1.88671875" style="49" customWidth="1"/>
    <col min="14095" max="14133" width="0.88671875" style="49"/>
    <col min="14134" max="14134" width="1.6640625" style="49" customWidth="1"/>
    <col min="14135" max="14140" width="0.88671875" style="49"/>
    <col min="14141" max="14141" width="3" style="49" customWidth="1"/>
    <col min="14142" max="14179" width="0.88671875" style="49"/>
    <col min="14180" max="14180" width="1.5546875" style="49" customWidth="1"/>
    <col min="14181" max="14182" width="0.88671875" style="49"/>
    <col min="14183" max="14183" width="1.88671875" style="49" customWidth="1"/>
    <col min="14184" max="14184" width="1.33203125" style="49" customWidth="1"/>
    <col min="14185" max="14247" width="0.88671875" style="49"/>
    <col min="14248" max="14248" width="3.44140625" style="49" customWidth="1"/>
    <col min="14249" max="14340" width="0.88671875" style="49"/>
    <col min="14341" max="14341" width="1.109375" style="49" customWidth="1"/>
    <col min="14342" max="14349" width="0.88671875" style="49"/>
    <col min="14350" max="14350" width="1.88671875" style="49" customWidth="1"/>
    <col min="14351" max="14389" width="0.88671875" style="49"/>
    <col min="14390" max="14390" width="1.6640625" style="49" customWidth="1"/>
    <col min="14391" max="14396" width="0.88671875" style="49"/>
    <col min="14397" max="14397" width="3" style="49" customWidth="1"/>
    <col min="14398" max="14435" width="0.88671875" style="49"/>
    <col min="14436" max="14436" width="1.5546875" style="49" customWidth="1"/>
    <col min="14437" max="14438" width="0.88671875" style="49"/>
    <col min="14439" max="14439" width="1.88671875" style="49" customWidth="1"/>
    <col min="14440" max="14440" width="1.33203125" style="49" customWidth="1"/>
    <col min="14441" max="14503" width="0.88671875" style="49"/>
    <col min="14504" max="14504" width="3.44140625" style="49" customWidth="1"/>
    <col min="14505" max="14596" width="0.88671875" style="49"/>
    <col min="14597" max="14597" width="1.109375" style="49" customWidth="1"/>
    <col min="14598" max="14605" width="0.88671875" style="49"/>
    <col min="14606" max="14606" width="1.88671875" style="49" customWidth="1"/>
    <col min="14607" max="14645" width="0.88671875" style="49"/>
    <col min="14646" max="14646" width="1.6640625" style="49" customWidth="1"/>
    <col min="14647" max="14652" width="0.88671875" style="49"/>
    <col min="14653" max="14653" width="3" style="49" customWidth="1"/>
    <col min="14654" max="14691" width="0.88671875" style="49"/>
    <col min="14692" max="14692" width="1.5546875" style="49" customWidth="1"/>
    <col min="14693" max="14694" width="0.88671875" style="49"/>
    <col min="14695" max="14695" width="1.88671875" style="49" customWidth="1"/>
    <col min="14696" max="14696" width="1.33203125" style="49" customWidth="1"/>
    <col min="14697" max="14759" width="0.88671875" style="49"/>
    <col min="14760" max="14760" width="3.44140625" style="49" customWidth="1"/>
    <col min="14761" max="14852" width="0.88671875" style="49"/>
    <col min="14853" max="14853" width="1.109375" style="49" customWidth="1"/>
    <col min="14854" max="14861" width="0.88671875" style="49"/>
    <col min="14862" max="14862" width="1.88671875" style="49" customWidth="1"/>
    <col min="14863" max="14901" width="0.88671875" style="49"/>
    <col min="14902" max="14902" width="1.6640625" style="49" customWidth="1"/>
    <col min="14903" max="14908" width="0.88671875" style="49"/>
    <col min="14909" max="14909" width="3" style="49" customWidth="1"/>
    <col min="14910" max="14947" width="0.88671875" style="49"/>
    <col min="14948" max="14948" width="1.5546875" style="49" customWidth="1"/>
    <col min="14949" max="14950" width="0.88671875" style="49"/>
    <col min="14951" max="14951" width="1.88671875" style="49" customWidth="1"/>
    <col min="14952" max="14952" width="1.33203125" style="49" customWidth="1"/>
    <col min="14953" max="15015" width="0.88671875" style="49"/>
    <col min="15016" max="15016" width="3.44140625" style="49" customWidth="1"/>
    <col min="15017" max="15108" width="0.88671875" style="49"/>
    <col min="15109" max="15109" width="1.109375" style="49" customWidth="1"/>
    <col min="15110" max="15117" width="0.88671875" style="49"/>
    <col min="15118" max="15118" width="1.88671875" style="49" customWidth="1"/>
    <col min="15119" max="15157" width="0.88671875" style="49"/>
    <col min="15158" max="15158" width="1.6640625" style="49" customWidth="1"/>
    <col min="15159" max="15164" width="0.88671875" style="49"/>
    <col min="15165" max="15165" width="3" style="49" customWidth="1"/>
    <col min="15166" max="15203" width="0.88671875" style="49"/>
    <col min="15204" max="15204" width="1.5546875" style="49" customWidth="1"/>
    <col min="15205" max="15206" width="0.88671875" style="49"/>
    <col min="15207" max="15207" width="1.88671875" style="49" customWidth="1"/>
    <col min="15208" max="15208" width="1.33203125" style="49" customWidth="1"/>
    <col min="15209" max="15271" width="0.88671875" style="49"/>
    <col min="15272" max="15272" width="3.44140625" style="49" customWidth="1"/>
    <col min="15273" max="15364" width="0.88671875" style="49"/>
    <col min="15365" max="15365" width="1.109375" style="49" customWidth="1"/>
    <col min="15366" max="15373" width="0.88671875" style="49"/>
    <col min="15374" max="15374" width="1.88671875" style="49" customWidth="1"/>
    <col min="15375" max="15413" width="0.88671875" style="49"/>
    <col min="15414" max="15414" width="1.6640625" style="49" customWidth="1"/>
    <col min="15415" max="15420" width="0.88671875" style="49"/>
    <col min="15421" max="15421" width="3" style="49" customWidth="1"/>
    <col min="15422" max="15459" width="0.88671875" style="49"/>
    <col min="15460" max="15460" width="1.5546875" style="49" customWidth="1"/>
    <col min="15461" max="15462" width="0.88671875" style="49"/>
    <col min="15463" max="15463" width="1.88671875" style="49" customWidth="1"/>
    <col min="15464" max="15464" width="1.33203125" style="49" customWidth="1"/>
    <col min="15465" max="15527" width="0.88671875" style="49"/>
    <col min="15528" max="15528" width="3.44140625" style="49" customWidth="1"/>
    <col min="15529" max="15620" width="0.88671875" style="49"/>
    <col min="15621" max="15621" width="1.109375" style="49" customWidth="1"/>
    <col min="15622" max="15629" width="0.88671875" style="49"/>
    <col min="15630" max="15630" width="1.88671875" style="49" customWidth="1"/>
    <col min="15631" max="15669" width="0.88671875" style="49"/>
    <col min="15670" max="15670" width="1.6640625" style="49" customWidth="1"/>
    <col min="15671" max="15676" width="0.88671875" style="49"/>
    <col min="15677" max="15677" width="3" style="49" customWidth="1"/>
    <col min="15678" max="15715" width="0.88671875" style="49"/>
    <col min="15716" max="15716" width="1.5546875" style="49" customWidth="1"/>
    <col min="15717" max="15718" width="0.88671875" style="49"/>
    <col min="15719" max="15719" width="1.88671875" style="49" customWidth="1"/>
    <col min="15720" max="15720" width="1.33203125" style="49" customWidth="1"/>
    <col min="15721" max="15783" width="0.88671875" style="49"/>
    <col min="15784" max="15784" width="3.44140625" style="49" customWidth="1"/>
    <col min="15785" max="15876" width="0.88671875" style="49"/>
    <col min="15877" max="15877" width="1.109375" style="49" customWidth="1"/>
    <col min="15878" max="15885" width="0.88671875" style="49"/>
    <col min="15886" max="15886" width="1.88671875" style="49" customWidth="1"/>
    <col min="15887" max="15925" width="0.88671875" style="49"/>
    <col min="15926" max="15926" width="1.6640625" style="49" customWidth="1"/>
    <col min="15927" max="15932" width="0.88671875" style="49"/>
    <col min="15933" max="15933" width="3" style="49" customWidth="1"/>
    <col min="15934" max="15971" width="0.88671875" style="49"/>
    <col min="15972" max="15972" width="1.5546875" style="49" customWidth="1"/>
    <col min="15973" max="15974" width="0.88671875" style="49"/>
    <col min="15975" max="15975" width="1.88671875" style="49" customWidth="1"/>
    <col min="15976" max="15976" width="1.33203125" style="49" customWidth="1"/>
    <col min="15977" max="16039" width="0.88671875" style="49"/>
    <col min="16040" max="16040" width="3.44140625" style="49" customWidth="1"/>
    <col min="16041" max="16132" width="0.88671875" style="49"/>
    <col min="16133" max="16133" width="1.109375" style="49" customWidth="1"/>
    <col min="16134" max="16141" width="0.88671875" style="49"/>
    <col min="16142" max="16142" width="1.88671875" style="49" customWidth="1"/>
    <col min="16143" max="16181" width="0.88671875" style="49"/>
    <col min="16182" max="16182" width="1.6640625" style="49" customWidth="1"/>
    <col min="16183" max="16188" width="0.88671875" style="49"/>
    <col min="16189" max="16189" width="3" style="49" customWidth="1"/>
    <col min="16190" max="16227" width="0.88671875" style="49"/>
    <col min="16228" max="16228" width="1.5546875" style="49" customWidth="1"/>
    <col min="16229" max="16230" width="0.88671875" style="49"/>
    <col min="16231" max="16231" width="1.88671875" style="49" customWidth="1"/>
    <col min="16232" max="16232" width="1.33203125" style="49" customWidth="1"/>
    <col min="16233" max="16295" width="0.88671875" style="49"/>
    <col min="16296" max="16296" width="3.44140625" style="49" customWidth="1"/>
    <col min="16297" max="16384" width="0.88671875" style="49"/>
  </cols>
  <sheetData>
    <row r="1" spans="1:187" s="48" customFormat="1" ht="14.25" customHeight="1" x14ac:dyDescent="0.25">
      <c r="FL1" s="220" t="s">
        <v>347</v>
      </c>
      <c r="FM1" s="220"/>
      <c r="FN1" s="220"/>
      <c r="FO1" s="220"/>
      <c r="FP1" s="220"/>
      <c r="FQ1" s="220"/>
      <c r="FR1" s="220"/>
      <c r="FS1" s="220"/>
      <c r="FT1" s="220"/>
      <c r="FU1" s="220"/>
      <c r="FV1" s="220"/>
      <c r="FW1" s="220"/>
      <c r="FX1" s="220"/>
      <c r="FY1" s="220"/>
      <c r="FZ1" s="220"/>
      <c r="GA1" s="220"/>
      <c r="GB1" s="220"/>
      <c r="GC1" s="220"/>
      <c r="GD1" s="220"/>
      <c r="GE1" s="220"/>
    </row>
    <row r="2" spans="1:187" ht="14.25" customHeight="1" x14ac:dyDescent="0.3">
      <c r="EY2" s="221"/>
      <c r="EZ2" s="222"/>
      <c r="FA2" s="222"/>
      <c r="FB2" s="222"/>
      <c r="FC2" s="222"/>
      <c r="FD2" s="222"/>
      <c r="FE2" s="222"/>
      <c r="FF2" s="222"/>
      <c r="FG2" s="222"/>
      <c r="FH2" s="222"/>
      <c r="FI2" s="222"/>
      <c r="FJ2" s="222"/>
      <c r="FK2" s="222"/>
      <c r="FL2" s="222"/>
      <c r="FM2" s="222"/>
      <c r="FN2" s="222"/>
      <c r="FO2" s="222"/>
      <c r="FP2" s="222"/>
      <c r="FQ2" s="222"/>
      <c r="FR2" s="222"/>
      <c r="FS2" s="222"/>
      <c r="FT2" s="222"/>
      <c r="FU2" s="222"/>
      <c r="FV2" s="222"/>
      <c r="FW2" s="222"/>
      <c r="FX2" s="222"/>
      <c r="FY2" s="222"/>
      <c r="FZ2" s="222"/>
      <c r="GA2" s="222"/>
      <c r="GB2" s="222"/>
      <c r="GC2" s="222"/>
      <c r="GD2" s="222"/>
      <c r="GE2" s="222"/>
    </row>
    <row r="4" spans="1:187" ht="12.75" customHeight="1" x14ac:dyDescent="0.25">
      <c r="A4" s="223" t="s">
        <v>348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223"/>
      <c r="AB4" s="223"/>
      <c r="AC4" s="223"/>
      <c r="AD4" s="223"/>
      <c r="AE4" s="223"/>
      <c r="AF4" s="223"/>
      <c r="AG4" s="223"/>
      <c r="AH4" s="223"/>
      <c r="AI4" s="223"/>
      <c r="AJ4" s="223"/>
      <c r="AK4" s="223"/>
      <c r="AL4" s="223"/>
      <c r="AM4" s="223"/>
      <c r="AN4" s="223"/>
      <c r="AO4" s="223"/>
      <c r="AP4" s="223"/>
      <c r="AQ4" s="223"/>
      <c r="AR4" s="223"/>
      <c r="AS4" s="223"/>
      <c r="AT4" s="223"/>
      <c r="AU4" s="223"/>
      <c r="AV4" s="223"/>
      <c r="AW4" s="223"/>
      <c r="AX4" s="223"/>
      <c r="AY4" s="223"/>
      <c r="AZ4" s="223"/>
      <c r="BA4" s="223"/>
      <c r="BB4" s="223"/>
      <c r="BC4" s="223"/>
      <c r="BD4" s="223"/>
      <c r="BE4" s="223"/>
      <c r="BF4" s="223"/>
      <c r="BG4" s="223"/>
      <c r="BH4" s="223"/>
      <c r="BI4" s="223"/>
      <c r="BJ4" s="223"/>
      <c r="BK4" s="223"/>
      <c r="BL4" s="223"/>
      <c r="BM4" s="223"/>
      <c r="BN4" s="223"/>
      <c r="BO4" s="223"/>
      <c r="BP4" s="223"/>
      <c r="BQ4" s="223"/>
      <c r="BR4" s="223"/>
      <c r="BS4" s="223"/>
      <c r="BT4" s="223"/>
      <c r="BU4" s="223"/>
      <c r="BV4" s="223"/>
      <c r="BW4" s="223"/>
      <c r="BX4" s="223"/>
      <c r="BY4" s="223"/>
      <c r="BZ4" s="223"/>
      <c r="CA4" s="223"/>
      <c r="CB4" s="223"/>
      <c r="CC4" s="223"/>
      <c r="CD4" s="223"/>
      <c r="CE4" s="223"/>
      <c r="CF4" s="223"/>
      <c r="CG4" s="223"/>
      <c r="CH4" s="223"/>
      <c r="CI4" s="223"/>
      <c r="CJ4" s="223"/>
      <c r="CK4" s="223"/>
      <c r="CL4" s="223"/>
      <c r="CM4" s="223"/>
      <c r="CN4" s="223"/>
      <c r="CO4" s="223"/>
      <c r="CP4" s="223"/>
      <c r="CQ4" s="223"/>
      <c r="CR4" s="223"/>
      <c r="CS4" s="223"/>
      <c r="CT4" s="223"/>
      <c r="CU4" s="223"/>
      <c r="CV4" s="223"/>
      <c r="CW4" s="223"/>
      <c r="CX4" s="223"/>
      <c r="CY4" s="223"/>
      <c r="CZ4" s="223"/>
      <c r="DA4" s="223"/>
      <c r="DB4" s="223"/>
      <c r="DC4" s="223"/>
      <c r="DD4" s="223"/>
      <c r="DE4" s="223"/>
      <c r="DF4" s="223"/>
      <c r="DG4" s="223"/>
      <c r="DH4" s="223"/>
      <c r="DI4" s="223"/>
      <c r="DJ4" s="223"/>
      <c r="DK4" s="223"/>
      <c r="DL4" s="223"/>
      <c r="DM4" s="223"/>
      <c r="DN4" s="223"/>
      <c r="DO4" s="223"/>
      <c r="DP4" s="223"/>
      <c r="DQ4" s="223"/>
      <c r="DR4" s="223"/>
      <c r="DS4" s="223"/>
      <c r="DT4" s="223"/>
      <c r="DU4" s="223"/>
      <c r="DV4" s="223"/>
      <c r="DW4" s="223"/>
      <c r="DX4" s="223"/>
      <c r="DY4" s="223"/>
      <c r="DZ4" s="223"/>
      <c r="EA4" s="223"/>
      <c r="EB4" s="223"/>
      <c r="EC4" s="223"/>
      <c r="ED4" s="223"/>
      <c r="EE4" s="223"/>
      <c r="EF4" s="223"/>
      <c r="EG4" s="223"/>
      <c r="EH4" s="223"/>
      <c r="EI4" s="223"/>
      <c r="EJ4" s="223"/>
      <c r="EK4" s="223"/>
      <c r="EL4" s="223"/>
      <c r="EM4" s="223"/>
      <c r="EN4" s="223"/>
      <c r="EO4" s="223"/>
      <c r="EP4" s="223"/>
      <c r="EQ4" s="223"/>
      <c r="ER4" s="223"/>
      <c r="ES4" s="223"/>
      <c r="ET4" s="223"/>
      <c r="EU4" s="223"/>
      <c r="EV4" s="223"/>
      <c r="EW4" s="223"/>
      <c r="EX4" s="223"/>
      <c r="EY4" s="223"/>
      <c r="EZ4" s="223"/>
      <c r="FA4" s="223"/>
      <c r="FB4" s="223"/>
      <c r="FC4" s="223"/>
      <c r="FD4" s="223"/>
      <c r="FE4" s="223"/>
      <c r="FF4" s="223"/>
      <c r="FG4" s="223"/>
      <c r="FH4" s="223"/>
      <c r="FI4" s="223"/>
      <c r="FJ4" s="223"/>
      <c r="FK4" s="223"/>
      <c r="FL4" s="223"/>
      <c r="FM4" s="223"/>
      <c r="FN4" s="223"/>
      <c r="FO4" s="223"/>
      <c r="FP4" s="223"/>
      <c r="FQ4" s="223"/>
      <c r="FR4" s="223"/>
      <c r="FS4" s="223"/>
      <c r="FT4" s="223"/>
      <c r="FU4" s="223"/>
      <c r="FV4" s="223"/>
      <c r="FW4" s="223"/>
      <c r="FX4" s="223"/>
      <c r="FY4" s="223"/>
      <c r="FZ4" s="223"/>
      <c r="GA4" s="223"/>
      <c r="GB4" s="223"/>
      <c r="GC4" s="223"/>
      <c r="GD4" s="223"/>
      <c r="GE4" s="223"/>
    </row>
    <row r="5" spans="1:187" ht="12.75" customHeight="1" x14ac:dyDescent="0.2">
      <c r="A5" s="146" t="s">
        <v>349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46"/>
      <c r="AL5" s="146"/>
      <c r="AM5" s="146"/>
      <c r="AN5" s="146"/>
      <c r="AO5" s="146"/>
      <c r="AP5" s="146"/>
      <c r="AQ5" s="146"/>
      <c r="AR5" s="146"/>
      <c r="AS5" s="146"/>
      <c r="AT5" s="146"/>
      <c r="AU5" s="146"/>
      <c r="AV5" s="146"/>
      <c r="AW5" s="146"/>
      <c r="AX5" s="146"/>
      <c r="AY5" s="146"/>
      <c r="AZ5" s="146"/>
      <c r="BA5" s="146"/>
      <c r="BB5" s="146"/>
      <c r="BC5" s="146"/>
      <c r="BD5" s="146"/>
      <c r="BE5" s="146"/>
      <c r="BF5" s="146"/>
      <c r="BG5" s="146"/>
      <c r="BH5" s="146"/>
      <c r="BI5" s="146"/>
      <c r="BJ5" s="146"/>
      <c r="BK5" s="146"/>
      <c r="BL5" s="146"/>
      <c r="BM5" s="146"/>
      <c r="BN5" s="146"/>
      <c r="BO5" s="146"/>
      <c r="BP5" s="146"/>
      <c r="BQ5" s="146"/>
      <c r="BR5" s="146"/>
      <c r="BS5" s="146"/>
      <c r="BT5" s="146"/>
      <c r="BU5" s="146"/>
      <c r="BV5" s="146"/>
      <c r="BW5" s="146"/>
      <c r="BX5" s="146"/>
      <c r="BY5" s="146"/>
      <c r="BZ5" s="146"/>
      <c r="CA5" s="146"/>
      <c r="CB5" s="146"/>
      <c r="CC5" s="146"/>
      <c r="CD5" s="146"/>
      <c r="CE5" s="146"/>
      <c r="CF5" s="146"/>
      <c r="CG5" s="146"/>
      <c r="CH5" s="146"/>
      <c r="CI5" s="146"/>
      <c r="CJ5" s="146"/>
      <c r="CK5" s="146"/>
      <c r="CL5" s="146"/>
      <c r="CM5" s="146"/>
      <c r="CN5" s="146"/>
      <c r="CO5" s="146"/>
      <c r="CP5" s="146"/>
      <c r="CQ5" s="146"/>
      <c r="CR5" s="146"/>
      <c r="CS5" s="146"/>
      <c r="CT5" s="146"/>
      <c r="CU5" s="146"/>
      <c r="CV5" s="146"/>
      <c r="CW5" s="146"/>
      <c r="CX5" s="146"/>
      <c r="CY5" s="146"/>
      <c r="CZ5" s="146"/>
      <c r="DA5" s="146"/>
      <c r="DB5" s="146"/>
      <c r="DC5" s="146"/>
      <c r="DD5" s="146"/>
      <c r="DE5" s="146"/>
      <c r="DF5" s="146"/>
      <c r="DG5" s="146"/>
      <c r="DH5" s="146"/>
      <c r="DI5" s="146"/>
      <c r="DJ5" s="146"/>
      <c r="DK5" s="146"/>
      <c r="DL5" s="146"/>
      <c r="DM5" s="146"/>
      <c r="DN5" s="146"/>
      <c r="DO5" s="146"/>
      <c r="DP5" s="146"/>
      <c r="DQ5" s="146"/>
      <c r="DR5" s="146"/>
      <c r="DS5" s="146"/>
      <c r="DT5" s="146"/>
      <c r="DU5" s="146"/>
      <c r="DV5" s="146"/>
      <c r="DW5" s="146"/>
      <c r="DX5" s="146"/>
      <c r="DY5" s="146"/>
      <c r="DZ5" s="146"/>
      <c r="EA5" s="146"/>
      <c r="EB5" s="146"/>
      <c r="EC5" s="146"/>
      <c r="ED5" s="146"/>
      <c r="EE5" s="146"/>
      <c r="EF5" s="146"/>
      <c r="EG5" s="146"/>
      <c r="EH5" s="146"/>
      <c r="EI5" s="146"/>
      <c r="EJ5" s="146"/>
      <c r="EK5" s="146"/>
      <c r="EL5" s="146"/>
      <c r="EM5" s="146"/>
      <c r="EN5" s="146"/>
      <c r="EO5" s="146"/>
      <c r="EP5" s="146"/>
      <c r="EQ5" s="146"/>
      <c r="ER5" s="146"/>
      <c r="ES5" s="146"/>
      <c r="ET5" s="146"/>
      <c r="EU5" s="146"/>
      <c r="EV5" s="146"/>
      <c r="EW5" s="146"/>
      <c r="EX5" s="146"/>
      <c r="EY5" s="146"/>
      <c r="EZ5" s="146"/>
      <c r="FA5" s="146"/>
      <c r="FB5" s="146"/>
      <c r="FC5" s="146"/>
      <c r="FD5" s="146"/>
      <c r="FE5" s="146"/>
      <c r="FF5" s="146"/>
      <c r="FG5" s="146"/>
      <c r="FH5" s="146"/>
      <c r="FI5" s="146"/>
      <c r="FJ5" s="146"/>
      <c r="FK5" s="146"/>
      <c r="FL5" s="146"/>
      <c r="FM5" s="146"/>
      <c r="FN5" s="146"/>
      <c r="FO5" s="146"/>
      <c r="FP5" s="146"/>
      <c r="FQ5" s="146"/>
      <c r="FR5" s="146"/>
      <c r="FS5" s="146"/>
      <c r="FT5" s="146"/>
      <c r="FU5" s="146"/>
      <c r="FV5" s="146"/>
      <c r="FW5" s="146"/>
      <c r="FX5" s="146"/>
      <c r="FY5" s="146"/>
      <c r="FZ5" s="146"/>
      <c r="GA5" s="146"/>
      <c r="GB5" s="146"/>
      <c r="GC5" s="146"/>
      <c r="GD5" s="146"/>
      <c r="GE5" s="146"/>
    </row>
    <row r="6" spans="1:187" ht="12.75" customHeight="1" x14ac:dyDescent="0.2">
      <c r="A6" s="224" t="s">
        <v>350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4"/>
      <c r="AN6" s="224"/>
      <c r="AO6" s="224"/>
      <c r="AP6" s="224"/>
      <c r="AQ6" s="224"/>
      <c r="AR6" s="224"/>
      <c r="AS6" s="224"/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4"/>
      <c r="BE6" s="224"/>
      <c r="BF6" s="224"/>
      <c r="BG6" s="224"/>
      <c r="BH6" s="224"/>
      <c r="BI6" s="224"/>
      <c r="BJ6" s="224"/>
      <c r="BK6" s="224"/>
      <c r="BL6" s="224"/>
      <c r="BM6" s="224"/>
      <c r="BN6" s="224"/>
      <c r="BO6" s="224"/>
      <c r="BP6" s="224"/>
      <c r="BQ6" s="224"/>
      <c r="BR6" s="224"/>
      <c r="BS6" s="224"/>
      <c r="BT6" s="224"/>
      <c r="BU6" s="224"/>
      <c r="BV6" s="224"/>
      <c r="BW6" s="224"/>
      <c r="BX6" s="224"/>
      <c r="BY6" s="224"/>
      <c r="BZ6" s="224"/>
      <c r="CA6" s="224"/>
      <c r="CB6" s="224"/>
      <c r="CC6" s="224"/>
      <c r="CD6" s="224"/>
      <c r="CE6" s="224"/>
      <c r="CF6" s="224"/>
      <c r="CG6" s="224"/>
      <c r="CH6" s="224"/>
      <c r="CI6" s="224"/>
      <c r="CJ6" s="224"/>
      <c r="CK6" s="224"/>
      <c r="CL6" s="224"/>
      <c r="CM6" s="224"/>
      <c r="CN6" s="224"/>
      <c r="CO6" s="224"/>
      <c r="CP6" s="224"/>
      <c r="CQ6" s="224"/>
      <c r="CR6" s="224"/>
      <c r="CS6" s="224"/>
      <c r="CT6" s="224"/>
      <c r="CU6" s="224"/>
      <c r="CV6" s="224"/>
      <c r="CW6" s="224"/>
      <c r="CX6" s="224"/>
      <c r="CY6" s="224"/>
      <c r="CZ6" s="224"/>
      <c r="DA6" s="224"/>
      <c r="DB6" s="224"/>
      <c r="DC6" s="224"/>
      <c r="DD6" s="224"/>
      <c r="DE6" s="224"/>
      <c r="DF6" s="224"/>
      <c r="DG6" s="224"/>
      <c r="DH6" s="224"/>
      <c r="DI6" s="224"/>
      <c r="DJ6" s="224"/>
      <c r="DK6" s="224"/>
      <c r="DL6" s="224"/>
      <c r="DM6" s="224"/>
      <c r="DN6" s="224"/>
      <c r="DO6" s="224"/>
      <c r="DP6" s="224"/>
      <c r="DQ6" s="224"/>
      <c r="DR6" s="224"/>
      <c r="DS6" s="224"/>
      <c r="DT6" s="224"/>
      <c r="DU6" s="224"/>
      <c r="DV6" s="224"/>
      <c r="DW6" s="224"/>
      <c r="DX6" s="224"/>
      <c r="DY6" s="224"/>
      <c r="DZ6" s="224"/>
      <c r="EA6" s="224"/>
      <c r="EB6" s="224"/>
      <c r="EC6" s="224"/>
      <c r="ED6" s="224"/>
      <c r="EE6" s="224"/>
      <c r="EF6" s="224"/>
      <c r="EG6" s="224"/>
      <c r="EH6" s="224"/>
      <c r="EI6" s="224"/>
      <c r="EJ6" s="224"/>
      <c r="EK6" s="224"/>
      <c r="EL6" s="224"/>
      <c r="EM6" s="224"/>
      <c r="EN6" s="224"/>
      <c r="EO6" s="224"/>
      <c r="EP6" s="224"/>
      <c r="EQ6" s="224"/>
      <c r="ER6" s="224"/>
      <c r="ES6" s="224"/>
      <c r="ET6" s="224"/>
      <c r="EU6" s="224"/>
      <c r="EV6" s="224"/>
      <c r="EW6" s="224"/>
      <c r="EX6" s="224"/>
      <c r="EY6" s="224"/>
      <c r="EZ6" s="224"/>
      <c r="FA6" s="224"/>
      <c r="FB6" s="224"/>
      <c r="FC6" s="224"/>
      <c r="FD6" s="224"/>
      <c r="FE6" s="224"/>
      <c r="FF6" s="224"/>
      <c r="FG6" s="224"/>
      <c r="FH6" s="224"/>
      <c r="FI6" s="224"/>
      <c r="FJ6" s="224"/>
      <c r="FK6" s="224"/>
      <c r="FL6" s="224"/>
      <c r="FM6" s="224"/>
      <c r="FN6" s="224"/>
      <c r="FO6" s="224"/>
      <c r="FP6" s="224"/>
      <c r="FQ6" s="224"/>
      <c r="FR6" s="224"/>
      <c r="FS6" s="224"/>
      <c r="FT6" s="224"/>
      <c r="FU6" s="224"/>
      <c r="FV6" s="224"/>
      <c r="FW6" s="224"/>
      <c r="FX6" s="224"/>
      <c r="FY6" s="224"/>
      <c r="FZ6" s="224"/>
      <c r="GA6" s="224"/>
      <c r="GB6" s="224"/>
      <c r="GC6" s="224"/>
      <c r="GD6" s="224"/>
      <c r="GE6" s="224"/>
    </row>
    <row r="8" spans="1:187" ht="23.25" customHeight="1" x14ac:dyDescent="0.25">
      <c r="A8" s="156" t="s">
        <v>351</v>
      </c>
      <c r="B8" s="158"/>
      <c r="C8" s="158"/>
      <c r="D8" s="158"/>
      <c r="E8" s="163"/>
      <c r="F8" s="173" t="s">
        <v>352</v>
      </c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4"/>
      <c r="AE8" s="174"/>
      <c r="AF8" s="174"/>
      <c r="AG8" s="174"/>
      <c r="AH8" s="174"/>
      <c r="AI8" s="174"/>
      <c r="AJ8" s="174"/>
      <c r="AK8" s="174"/>
      <c r="AL8" s="174"/>
      <c r="AM8" s="174"/>
      <c r="AN8" s="174"/>
      <c r="AO8" s="174"/>
      <c r="AP8" s="174"/>
      <c r="AQ8" s="175"/>
      <c r="AR8" s="156" t="s">
        <v>353</v>
      </c>
      <c r="AS8" s="158"/>
      <c r="AT8" s="158"/>
      <c r="AU8" s="158"/>
      <c r="AV8" s="158"/>
      <c r="AW8" s="158"/>
      <c r="AX8" s="158"/>
      <c r="AY8" s="158"/>
      <c r="AZ8" s="158"/>
      <c r="BA8" s="158"/>
      <c r="BB8" s="158"/>
      <c r="BC8" s="163"/>
      <c r="BD8" s="156" t="s">
        <v>354</v>
      </c>
      <c r="BE8" s="158"/>
      <c r="BF8" s="158"/>
      <c r="BG8" s="158"/>
      <c r="BH8" s="158"/>
      <c r="BI8" s="158"/>
      <c r="BJ8" s="158"/>
      <c r="BK8" s="158"/>
      <c r="BL8" s="158"/>
      <c r="BM8" s="163"/>
      <c r="BN8" s="156" t="s">
        <v>355</v>
      </c>
      <c r="BO8" s="158"/>
      <c r="BP8" s="158"/>
      <c r="BQ8" s="158"/>
      <c r="BR8" s="158"/>
      <c r="BS8" s="158"/>
      <c r="BT8" s="158"/>
      <c r="BU8" s="158"/>
      <c r="BV8" s="158"/>
      <c r="BW8" s="158"/>
      <c r="BX8" s="158"/>
      <c r="BY8" s="158"/>
      <c r="BZ8" s="158"/>
      <c r="CA8" s="158"/>
      <c r="CB8" s="158"/>
      <c r="CC8" s="163"/>
      <c r="CD8" s="156" t="s">
        <v>356</v>
      </c>
      <c r="CE8" s="158"/>
      <c r="CF8" s="158"/>
      <c r="CG8" s="158"/>
      <c r="CH8" s="158"/>
      <c r="CI8" s="158"/>
      <c r="CJ8" s="158"/>
      <c r="CK8" s="158"/>
      <c r="CL8" s="158"/>
      <c r="CM8" s="158"/>
      <c r="CN8" s="158"/>
      <c r="CO8" s="158"/>
      <c r="CP8" s="158"/>
      <c r="CQ8" s="156" t="s">
        <v>357</v>
      </c>
      <c r="CR8" s="157"/>
      <c r="CS8" s="157"/>
      <c r="CT8" s="157"/>
      <c r="CU8" s="157"/>
      <c r="CV8" s="157"/>
      <c r="CW8" s="157"/>
      <c r="CX8" s="157"/>
      <c r="CY8" s="158"/>
      <c r="CZ8" s="158"/>
      <c r="DA8" s="158"/>
      <c r="DB8" s="147" t="s">
        <v>358</v>
      </c>
      <c r="DC8" s="162"/>
      <c r="DD8" s="162"/>
      <c r="DE8" s="162"/>
      <c r="DF8" s="162"/>
      <c r="DG8" s="162"/>
      <c r="DH8" s="162"/>
      <c r="DI8" s="162"/>
      <c r="DJ8" s="162"/>
      <c r="DK8" s="162"/>
      <c r="DL8" s="162"/>
      <c r="DM8" s="162"/>
      <c r="DN8" s="156" t="s">
        <v>359</v>
      </c>
      <c r="DO8" s="158"/>
      <c r="DP8" s="158"/>
      <c r="DQ8" s="158"/>
      <c r="DR8" s="158"/>
      <c r="DS8" s="158"/>
      <c r="DT8" s="158"/>
      <c r="DU8" s="158"/>
      <c r="DV8" s="158"/>
      <c r="DW8" s="158"/>
      <c r="DX8" s="158"/>
      <c r="DY8" s="158"/>
      <c r="DZ8" s="158"/>
      <c r="EA8" s="158"/>
      <c r="EB8" s="158"/>
      <c r="EC8" s="163"/>
      <c r="ED8" s="166" t="s">
        <v>360</v>
      </c>
      <c r="EE8" s="167"/>
      <c r="EF8" s="167"/>
      <c r="EG8" s="167"/>
      <c r="EH8" s="167"/>
      <c r="EI8" s="167"/>
      <c r="EJ8" s="167"/>
      <c r="EK8" s="167"/>
      <c r="EL8" s="167"/>
      <c r="EM8" s="167"/>
      <c r="EN8" s="167"/>
      <c r="EO8" s="167"/>
      <c r="EP8" s="167"/>
      <c r="EQ8" s="167"/>
      <c r="ER8" s="167"/>
      <c r="ES8" s="167"/>
      <c r="ET8" s="167"/>
      <c r="EU8" s="167"/>
      <c r="EV8" s="167"/>
      <c r="EW8" s="167"/>
      <c r="EX8" s="167"/>
      <c r="EY8" s="167"/>
      <c r="EZ8" s="167"/>
      <c r="FA8" s="167"/>
      <c r="FB8" s="167"/>
      <c r="FC8" s="167"/>
      <c r="FD8" s="167"/>
      <c r="FE8" s="167"/>
      <c r="FF8" s="167"/>
      <c r="FG8" s="167"/>
      <c r="FH8" s="167"/>
      <c r="FI8" s="167"/>
      <c r="FJ8" s="167"/>
      <c r="FK8" s="167"/>
      <c r="FL8" s="168"/>
      <c r="FM8" s="168"/>
      <c r="FN8" s="168"/>
      <c r="FO8" s="168"/>
      <c r="FP8" s="168"/>
      <c r="FQ8" s="168"/>
      <c r="FR8" s="168"/>
      <c r="FS8" s="168"/>
      <c r="FT8" s="168"/>
      <c r="FU8" s="168"/>
      <c r="FV8" s="168"/>
      <c r="FW8" s="168"/>
      <c r="FX8" s="168"/>
      <c r="FY8" s="168"/>
      <c r="FZ8" s="168"/>
      <c r="GA8" s="168"/>
      <c r="GB8" s="168"/>
      <c r="GC8" s="168"/>
      <c r="GD8" s="168"/>
      <c r="GE8" s="169"/>
    </row>
    <row r="9" spans="1:187" ht="62.25" customHeight="1" x14ac:dyDescent="0.2">
      <c r="A9" s="164"/>
      <c r="B9" s="161"/>
      <c r="C9" s="161"/>
      <c r="D9" s="161"/>
      <c r="E9" s="165"/>
      <c r="F9" s="176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8"/>
      <c r="AR9" s="164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5"/>
      <c r="BD9" s="164"/>
      <c r="BE9" s="161"/>
      <c r="BF9" s="161"/>
      <c r="BG9" s="161"/>
      <c r="BH9" s="161"/>
      <c r="BI9" s="161"/>
      <c r="BJ9" s="161"/>
      <c r="BK9" s="161"/>
      <c r="BL9" s="161"/>
      <c r="BM9" s="165"/>
      <c r="BN9" s="164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5"/>
      <c r="CD9" s="164"/>
      <c r="CE9" s="161"/>
      <c r="CF9" s="161"/>
      <c r="CG9" s="161"/>
      <c r="CH9" s="161"/>
      <c r="CI9" s="161"/>
      <c r="CJ9" s="161"/>
      <c r="CK9" s="161"/>
      <c r="CL9" s="161"/>
      <c r="CM9" s="161"/>
      <c r="CN9" s="161"/>
      <c r="CO9" s="161"/>
      <c r="CP9" s="161"/>
      <c r="CQ9" s="159"/>
      <c r="CR9" s="160"/>
      <c r="CS9" s="160"/>
      <c r="CT9" s="160"/>
      <c r="CU9" s="160"/>
      <c r="CV9" s="160"/>
      <c r="CW9" s="160"/>
      <c r="CX9" s="160"/>
      <c r="CY9" s="161"/>
      <c r="CZ9" s="161"/>
      <c r="DA9" s="161"/>
      <c r="DB9" s="162"/>
      <c r="DC9" s="162"/>
      <c r="DD9" s="162"/>
      <c r="DE9" s="162"/>
      <c r="DF9" s="162"/>
      <c r="DG9" s="162"/>
      <c r="DH9" s="162"/>
      <c r="DI9" s="162"/>
      <c r="DJ9" s="162"/>
      <c r="DK9" s="162"/>
      <c r="DL9" s="162"/>
      <c r="DM9" s="162"/>
      <c r="DN9" s="164"/>
      <c r="DO9" s="161"/>
      <c r="DP9" s="161"/>
      <c r="DQ9" s="161"/>
      <c r="DR9" s="161"/>
      <c r="DS9" s="161"/>
      <c r="DT9" s="161"/>
      <c r="DU9" s="161"/>
      <c r="DV9" s="161"/>
      <c r="DW9" s="161"/>
      <c r="DX9" s="161"/>
      <c r="DY9" s="161"/>
      <c r="DZ9" s="161"/>
      <c r="EA9" s="161"/>
      <c r="EB9" s="161"/>
      <c r="EC9" s="165"/>
      <c r="ED9" s="150" t="s">
        <v>361</v>
      </c>
      <c r="EE9" s="151"/>
      <c r="EF9" s="151"/>
      <c r="EG9" s="151"/>
      <c r="EH9" s="151"/>
      <c r="EI9" s="151"/>
      <c r="EJ9" s="151"/>
      <c r="EK9" s="151"/>
      <c r="EL9" s="151"/>
      <c r="EM9" s="151"/>
      <c r="EN9" s="151"/>
      <c r="EO9" s="151"/>
      <c r="EP9" s="151"/>
      <c r="EQ9" s="151"/>
      <c r="ER9" s="151"/>
      <c r="ES9" s="151"/>
      <c r="ET9" s="151"/>
      <c r="EU9" s="151"/>
      <c r="EV9" s="150" t="s">
        <v>362</v>
      </c>
      <c r="EW9" s="148"/>
      <c r="EX9" s="148"/>
      <c r="EY9" s="148"/>
      <c r="EZ9" s="148"/>
      <c r="FA9" s="148"/>
      <c r="FB9" s="148"/>
      <c r="FC9" s="148"/>
      <c r="FD9" s="148"/>
      <c r="FE9" s="148"/>
      <c r="FF9" s="148"/>
      <c r="FG9" s="148"/>
      <c r="FH9" s="148"/>
      <c r="FI9" s="148"/>
      <c r="FJ9" s="148"/>
      <c r="FK9" s="149"/>
      <c r="FL9" s="148" t="s">
        <v>363</v>
      </c>
      <c r="FM9" s="148"/>
      <c r="FN9" s="148"/>
      <c r="FO9" s="148"/>
      <c r="FP9" s="148"/>
      <c r="FQ9" s="148"/>
      <c r="FR9" s="148"/>
      <c r="FS9" s="148"/>
      <c r="FT9" s="148"/>
      <c r="FU9" s="148"/>
      <c r="FV9" s="148"/>
      <c r="FW9" s="148"/>
      <c r="FX9" s="148"/>
      <c r="FY9" s="148"/>
      <c r="FZ9" s="148"/>
      <c r="GA9" s="148"/>
      <c r="GB9" s="148"/>
      <c r="GC9" s="148"/>
      <c r="GD9" s="148"/>
      <c r="GE9" s="149"/>
    </row>
    <row r="10" spans="1:187" ht="12" customHeight="1" x14ac:dyDescent="0.2">
      <c r="A10" s="147">
        <v>1</v>
      </c>
      <c r="B10" s="147"/>
      <c r="C10" s="147"/>
      <c r="D10" s="147"/>
      <c r="E10" s="147"/>
      <c r="F10" s="150">
        <v>2</v>
      </c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50">
        <v>3</v>
      </c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50">
        <v>4</v>
      </c>
      <c r="BE10" s="148"/>
      <c r="BF10" s="148"/>
      <c r="BG10" s="148"/>
      <c r="BH10" s="148"/>
      <c r="BI10" s="148"/>
      <c r="BJ10" s="148"/>
      <c r="BK10" s="148"/>
      <c r="BL10" s="148"/>
      <c r="BM10" s="149"/>
      <c r="BN10" s="150">
        <v>5</v>
      </c>
      <c r="BO10" s="148"/>
      <c r="BP10" s="148"/>
      <c r="BQ10" s="148"/>
      <c r="BR10" s="148"/>
      <c r="BS10" s="148"/>
      <c r="BT10" s="148"/>
      <c r="BU10" s="148"/>
      <c r="BV10" s="148"/>
      <c r="BW10" s="148"/>
      <c r="BX10" s="148"/>
      <c r="BY10" s="148"/>
      <c r="BZ10" s="148"/>
      <c r="CA10" s="148"/>
      <c r="CB10" s="148"/>
      <c r="CC10" s="149"/>
      <c r="CD10" s="150">
        <v>6</v>
      </c>
      <c r="CE10" s="148"/>
      <c r="CF10" s="148"/>
      <c r="CG10" s="148"/>
      <c r="CH10" s="148"/>
      <c r="CI10" s="148"/>
      <c r="CJ10" s="148"/>
      <c r="CK10" s="148"/>
      <c r="CL10" s="148"/>
      <c r="CM10" s="148"/>
      <c r="CN10" s="148"/>
      <c r="CO10" s="148"/>
      <c r="CP10" s="148"/>
      <c r="CQ10" s="147">
        <v>7</v>
      </c>
      <c r="CR10" s="147"/>
      <c r="CS10" s="147"/>
      <c r="CT10" s="147"/>
      <c r="CU10" s="147"/>
      <c r="CV10" s="147"/>
      <c r="CW10" s="147"/>
      <c r="CX10" s="147"/>
      <c r="CY10" s="147"/>
      <c r="CZ10" s="147"/>
      <c r="DA10" s="147"/>
      <c r="DB10" s="148">
        <v>8</v>
      </c>
      <c r="DC10" s="148"/>
      <c r="DD10" s="148"/>
      <c r="DE10" s="148"/>
      <c r="DF10" s="148"/>
      <c r="DG10" s="148"/>
      <c r="DH10" s="148"/>
      <c r="DI10" s="148"/>
      <c r="DJ10" s="148"/>
      <c r="DK10" s="148"/>
      <c r="DL10" s="148"/>
      <c r="DM10" s="149"/>
      <c r="DN10" s="150">
        <v>9</v>
      </c>
      <c r="DO10" s="148"/>
      <c r="DP10" s="148"/>
      <c r="DQ10" s="148"/>
      <c r="DR10" s="148"/>
      <c r="DS10" s="148"/>
      <c r="DT10" s="148"/>
      <c r="DU10" s="148"/>
      <c r="DV10" s="148"/>
      <c r="DW10" s="148"/>
      <c r="DX10" s="148"/>
      <c r="DY10" s="148"/>
      <c r="DZ10" s="148"/>
      <c r="EA10" s="148"/>
      <c r="EB10" s="148"/>
      <c r="EC10" s="149"/>
      <c r="ED10" s="150">
        <v>10</v>
      </c>
      <c r="EE10" s="148"/>
      <c r="EF10" s="148"/>
      <c r="EG10" s="148"/>
      <c r="EH10" s="148"/>
      <c r="EI10" s="148"/>
      <c r="EJ10" s="148"/>
      <c r="EK10" s="148"/>
      <c r="EL10" s="148"/>
      <c r="EM10" s="148"/>
      <c r="EN10" s="148"/>
      <c r="EO10" s="148"/>
      <c r="EP10" s="148"/>
      <c r="EQ10" s="148"/>
      <c r="ER10" s="148"/>
      <c r="ES10" s="148"/>
      <c r="ET10" s="148"/>
      <c r="EU10" s="148"/>
      <c r="EV10" s="150">
        <v>11</v>
      </c>
      <c r="EW10" s="148"/>
      <c r="EX10" s="148"/>
      <c r="EY10" s="148"/>
      <c r="EZ10" s="148"/>
      <c r="FA10" s="148"/>
      <c r="FB10" s="148"/>
      <c r="FC10" s="148"/>
      <c r="FD10" s="148"/>
      <c r="FE10" s="148"/>
      <c r="FF10" s="148"/>
      <c r="FG10" s="148"/>
      <c r="FH10" s="148"/>
      <c r="FI10" s="148"/>
      <c r="FJ10" s="148"/>
      <c r="FK10" s="149"/>
      <c r="FL10" s="148">
        <v>12</v>
      </c>
      <c r="FM10" s="148"/>
      <c r="FN10" s="148"/>
      <c r="FO10" s="148"/>
      <c r="FP10" s="148"/>
      <c r="FQ10" s="148"/>
      <c r="FR10" s="148"/>
      <c r="FS10" s="148"/>
      <c r="FT10" s="148"/>
      <c r="FU10" s="148"/>
      <c r="FV10" s="148"/>
      <c r="FW10" s="148"/>
      <c r="FX10" s="148"/>
      <c r="FY10" s="148"/>
      <c r="FZ10" s="148"/>
      <c r="GA10" s="148"/>
      <c r="GB10" s="148"/>
      <c r="GC10" s="148"/>
      <c r="GD10" s="148"/>
      <c r="GE10" s="149"/>
    </row>
    <row r="11" spans="1:187" ht="30" customHeight="1" x14ac:dyDescent="0.2">
      <c r="A11" s="147">
        <v>1</v>
      </c>
      <c r="B11" s="147"/>
      <c r="C11" s="147"/>
      <c r="D11" s="147"/>
      <c r="E11" s="147"/>
      <c r="F11" s="154" t="s">
        <v>364</v>
      </c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  <c r="AN11" s="155"/>
      <c r="AO11" s="155"/>
      <c r="AP11" s="155"/>
      <c r="AQ11" s="155"/>
      <c r="AR11" s="150">
        <v>120</v>
      </c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0"/>
      <c r="BE11" s="151"/>
      <c r="BF11" s="151"/>
      <c r="BG11" s="151"/>
      <c r="BH11" s="151"/>
      <c r="BI11" s="151"/>
      <c r="BJ11" s="151"/>
      <c r="BK11" s="151"/>
      <c r="BL11" s="151"/>
      <c r="BM11" s="152"/>
      <c r="BN11" s="150"/>
      <c r="BO11" s="148"/>
      <c r="BP11" s="148"/>
      <c r="BQ11" s="148"/>
      <c r="BR11" s="148"/>
      <c r="BS11" s="148"/>
      <c r="BT11" s="148"/>
      <c r="BU11" s="148"/>
      <c r="BV11" s="148"/>
      <c r="BW11" s="148"/>
      <c r="BX11" s="148"/>
      <c r="BY11" s="148"/>
      <c r="BZ11" s="148"/>
      <c r="CA11" s="151"/>
      <c r="CB11" s="151"/>
      <c r="CC11" s="152"/>
      <c r="CD11" s="150">
        <v>12033.12</v>
      </c>
      <c r="CE11" s="151"/>
      <c r="CF11" s="151"/>
      <c r="CG11" s="151"/>
      <c r="CH11" s="151"/>
      <c r="CI11" s="151"/>
      <c r="CJ11" s="151"/>
      <c r="CK11" s="151"/>
      <c r="CL11" s="151"/>
      <c r="CM11" s="151"/>
      <c r="CN11" s="151"/>
      <c r="CO11" s="151"/>
      <c r="CP11" s="151"/>
      <c r="CQ11" s="147">
        <v>1</v>
      </c>
      <c r="CR11" s="147"/>
      <c r="CS11" s="147"/>
      <c r="CT11" s="147"/>
      <c r="CU11" s="147"/>
      <c r="CV11" s="147"/>
      <c r="CW11" s="147"/>
      <c r="CX11" s="147"/>
      <c r="CY11" s="147"/>
      <c r="CZ11" s="147"/>
      <c r="DA11" s="147"/>
      <c r="DB11" s="148">
        <f>DB12+DB14+DB13</f>
        <v>12033.12</v>
      </c>
      <c r="DC11" s="148"/>
      <c r="DD11" s="148"/>
      <c r="DE11" s="148"/>
      <c r="DF11" s="148"/>
      <c r="DG11" s="148"/>
      <c r="DH11" s="148"/>
      <c r="DI11" s="148"/>
      <c r="DJ11" s="148"/>
      <c r="DK11" s="148"/>
      <c r="DL11" s="148"/>
      <c r="DM11" s="149"/>
      <c r="DN11" s="189">
        <f>DN12+DN14+DN13</f>
        <v>44408.22</v>
      </c>
      <c r="DO11" s="190"/>
      <c r="DP11" s="190"/>
      <c r="DQ11" s="190"/>
      <c r="DR11" s="190"/>
      <c r="DS11" s="190"/>
      <c r="DT11" s="190"/>
      <c r="DU11" s="190"/>
      <c r="DV11" s="190"/>
      <c r="DW11" s="190"/>
      <c r="DX11" s="190"/>
      <c r="DY11" s="190"/>
      <c r="DZ11" s="190"/>
      <c r="EA11" s="190"/>
      <c r="EB11" s="190"/>
      <c r="EC11" s="191"/>
      <c r="ED11" s="150">
        <f>DB11-DN11</f>
        <v>-32375.1</v>
      </c>
      <c r="EE11" s="151"/>
      <c r="EF11" s="151"/>
      <c r="EG11" s="151"/>
      <c r="EH11" s="151"/>
      <c r="EI11" s="151"/>
      <c r="EJ11" s="151"/>
      <c r="EK11" s="151"/>
      <c r="EL11" s="151"/>
      <c r="EM11" s="151"/>
      <c r="EN11" s="151"/>
      <c r="EO11" s="151"/>
      <c r="EP11" s="151"/>
      <c r="EQ11" s="151"/>
      <c r="ER11" s="151"/>
      <c r="ES11" s="151"/>
      <c r="ET11" s="151"/>
      <c r="EU11" s="151"/>
      <c r="EV11" s="198">
        <f>DN11/DB11*100%</f>
        <v>3.6904992221468746</v>
      </c>
      <c r="EW11" s="199"/>
      <c r="EX11" s="199"/>
      <c r="EY11" s="199"/>
      <c r="EZ11" s="199"/>
      <c r="FA11" s="199"/>
      <c r="FB11" s="199"/>
      <c r="FC11" s="199"/>
      <c r="FD11" s="199"/>
      <c r="FE11" s="199"/>
      <c r="FF11" s="199"/>
      <c r="FG11" s="199"/>
      <c r="FH11" s="199"/>
      <c r="FI11" s="199"/>
      <c r="FJ11" s="199"/>
      <c r="FK11" s="200"/>
      <c r="FL11" s="199" t="s">
        <v>365</v>
      </c>
      <c r="FM11" s="199"/>
      <c r="FN11" s="199"/>
      <c r="FO11" s="199"/>
      <c r="FP11" s="199"/>
      <c r="FQ11" s="199"/>
      <c r="FR11" s="199"/>
      <c r="FS11" s="199"/>
      <c r="FT11" s="199"/>
      <c r="FU11" s="199"/>
      <c r="FV11" s="199"/>
      <c r="FW11" s="199"/>
      <c r="FX11" s="199"/>
      <c r="FY11" s="199"/>
      <c r="FZ11" s="199"/>
      <c r="GA11" s="199"/>
      <c r="GB11" s="199"/>
      <c r="GC11" s="199"/>
      <c r="GD11" s="199"/>
      <c r="GE11" s="200"/>
    </row>
    <row r="12" spans="1:187" ht="17.25" customHeight="1" x14ac:dyDescent="0.2">
      <c r="A12" s="150">
        <v>2</v>
      </c>
      <c r="B12" s="148"/>
      <c r="C12" s="148"/>
      <c r="D12" s="148"/>
      <c r="E12" s="149"/>
      <c r="F12" s="154" t="s">
        <v>366</v>
      </c>
      <c r="G12" s="218"/>
      <c r="H12" s="218"/>
      <c r="I12" s="218"/>
      <c r="J12" s="218"/>
      <c r="K12" s="218"/>
      <c r="L12" s="218"/>
      <c r="M12" s="218"/>
      <c r="N12" s="218"/>
      <c r="O12" s="218"/>
      <c r="P12" s="218"/>
      <c r="Q12" s="218"/>
      <c r="R12" s="218"/>
      <c r="S12" s="218"/>
      <c r="T12" s="218"/>
      <c r="U12" s="218"/>
      <c r="V12" s="218"/>
      <c r="W12" s="218"/>
      <c r="X12" s="218"/>
      <c r="Y12" s="218"/>
      <c r="Z12" s="218"/>
      <c r="AA12" s="218"/>
      <c r="AB12" s="218"/>
      <c r="AC12" s="218"/>
      <c r="AD12" s="218"/>
      <c r="AE12" s="218"/>
      <c r="AF12" s="218"/>
      <c r="AG12" s="218"/>
      <c r="AH12" s="218"/>
      <c r="AI12" s="218"/>
      <c r="AJ12" s="218"/>
      <c r="AK12" s="218"/>
      <c r="AL12" s="218"/>
      <c r="AM12" s="218"/>
      <c r="AN12" s="218"/>
      <c r="AO12" s="218"/>
      <c r="AP12" s="218"/>
      <c r="AQ12" s="219"/>
      <c r="AR12" s="150">
        <v>121</v>
      </c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9"/>
      <c r="BD12" s="150"/>
      <c r="BE12" s="148"/>
      <c r="BF12" s="148"/>
      <c r="BG12" s="148"/>
      <c r="BH12" s="148"/>
      <c r="BI12" s="148"/>
      <c r="BJ12" s="148"/>
      <c r="BK12" s="148"/>
      <c r="BL12" s="148"/>
      <c r="BM12" s="149"/>
      <c r="BN12" s="150"/>
      <c r="BO12" s="148"/>
      <c r="BP12" s="148"/>
      <c r="BQ12" s="148"/>
      <c r="BR12" s="148"/>
      <c r="BS12" s="148"/>
      <c r="BT12" s="148"/>
      <c r="BU12" s="148"/>
      <c r="BV12" s="148"/>
      <c r="BW12" s="148"/>
      <c r="BX12" s="148"/>
      <c r="BY12" s="148"/>
      <c r="BZ12" s="148"/>
      <c r="CA12" s="148"/>
      <c r="CB12" s="148"/>
      <c r="CC12" s="149"/>
      <c r="CD12" s="150"/>
      <c r="CE12" s="148"/>
      <c r="CF12" s="148"/>
      <c r="CG12" s="148"/>
      <c r="CH12" s="148"/>
      <c r="CI12" s="148"/>
      <c r="CJ12" s="148"/>
      <c r="CK12" s="148"/>
      <c r="CL12" s="148"/>
      <c r="CM12" s="148"/>
      <c r="CN12" s="148"/>
      <c r="CO12" s="148"/>
      <c r="CP12" s="149"/>
      <c r="CQ12" s="150"/>
      <c r="CR12" s="148"/>
      <c r="CS12" s="148"/>
      <c r="CT12" s="148"/>
      <c r="CU12" s="148"/>
      <c r="CV12" s="148"/>
      <c r="CW12" s="148"/>
      <c r="CX12" s="148"/>
      <c r="CY12" s="148"/>
      <c r="CZ12" s="148"/>
      <c r="DA12" s="149"/>
      <c r="DB12" s="150"/>
      <c r="DC12" s="148"/>
      <c r="DD12" s="148"/>
      <c r="DE12" s="148"/>
      <c r="DF12" s="148"/>
      <c r="DG12" s="148"/>
      <c r="DH12" s="148"/>
      <c r="DI12" s="148"/>
      <c r="DJ12" s="148"/>
      <c r="DK12" s="148"/>
      <c r="DL12" s="148"/>
      <c r="DM12" s="149"/>
      <c r="DN12" s="189">
        <v>10006.48</v>
      </c>
      <c r="DO12" s="213"/>
      <c r="DP12" s="213"/>
      <c r="DQ12" s="213"/>
      <c r="DR12" s="213"/>
      <c r="DS12" s="213"/>
      <c r="DT12" s="213"/>
      <c r="DU12" s="213"/>
      <c r="DV12" s="213"/>
      <c r="DW12" s="213"/>
      <c r="DX12" s="213"/>
      <c r="DY12" s="213"/>
      <c r="DZ12" s="213"/>
      <c r="EA12" s="213"/>
      <c r="EB12" s="213"/>
      <c r="EC12" s="214"/>
      <c r="ED12" s="150">
        <f>DB12-DN12</f>
        <v>-10006.48</v>
      </c>
      <c r="EE12" s="148"/>
      <c r="EF12" s="148"/>
      <c r="EG12" s="148"/>
      <c r="EH12" s="148"/>
      <c r="EI12" s="148"/>
      <c r="EJ12" s="148"/>
      <c r="EK12" s="148"/>
      <c r="EL12" s="148"/>
      <c r="EM12" s="148"/>
      <c r="EN12" s="148"/>
      <c r="EO12" s="148"/>
      <c r="EP12" s="148"/>
      <c r="EQ12" s="148"/>
      <c r="ER12" s="148"/>
      <c r="ES12" s="148"/>
      <c r="ET12" s="148"/>
      <c r="EU12" s="149"/>
      <c r="EV12" s="198"/>
      <c r="EW12" s="215"/>
      <c r="EX12" s="215"/>
      <c r="EY12" s="215"/>
      <c r="EZ12" s="215"/>
      <c r="FA12" s="215"/>
      <c r="FB12" s="215"/>
      <c r="FC12" s="215"/>
      <c r="FD12" s="215"/>
      <c r="FE12" s="215"/>
      <c r="FF12" s="215"/>
      <c r="FG12" s="215"/>
      <c r="FH12" s="215"/>
      <c r="FI12" s="215"/>
      <c r="FJ12" s="215"/>
      <c r="FK12" s="216"/>
      <c r="FL12" s="217" t="s">
        <v>367</v>
      </c>
      <c r="FM12" s="199"/>
      <c r="FN12" s="199"/>
      <c r="FO12" s="199"/>
      <c r="FP12" s="199"/>
      <c r="FQ12" s="199"/>
      <c r="FR12" s="199"/>
      <c r="FS12" s="199"/>
      <c r="FT12" s="199"/>
      <c r="FU12" s="199"/>
      <c r="FV12" s="199"/>
      <c r="FW12" s="199"/>
      <c r="FX12" s="199"/>
      <c r="FY12" s="199"/>
      <c r="FZ12" s="199"/>
      <c r="GA12" s="199"/>
      <c r="GB12" s="199"/>
      <c r="GC12" s="199"/>
      <c r="GD12" s="199"/>
      <c r="GE12" s="200"/>
    </row>
    <row r="13" spans="1:187" ht="17.25" customHeight="1" x14ac:dyDescent="0.2">
      <c r="A13" s="150">
        <v>3</v>
      </c>
      <c r="B13" s="148"/>
      <c r="C13" s="148"/>
      <c r="D13" s="148"/>
      <c r="E13" s="149"/>
      <c r="F13" s="154" t="s">
        <v>368</v>
      </c>
      <c r="G13" s="218"/>
      <c r="H13" s="218"/>
      <c r="I13" s="218"/>
      <c r="J13" s="218"/>
      <c r="K13" s="218"/>
      <c r="L13" s="218"/>
      <c r="M13" s="218"/>
      <c r="N13" s="218"/>
      <c r="O13" s="218"/>
      <c r="P13" s="218"/>
      <c r="Q13" s="218"/>
      <c r="R13" s="218"/>
      <c r="S13" s="218"/>
      <c r="T13" s="218"/>
      <c r="U13" s="218"/>
      <c r="V13" s="218"/>
      <c r="W13" s="218"/>
      <c r="X13" s="218"/>
      <c r="Y13" s="218"/>
      <c r="Z13" s="218"/>
      <c r="AA13" s="218"/>
      <c r="AB13" s="218"/>
      <c r="AC13" s="218"/>
      <c r="AD13" s="218"/>
      <c r="AE13" s="218"/>
      <c r="AF13" s="218"/>
      <c r="AG13" s="218"/>
      <c r="AH13" s="218"/>
      <c r="AI13" s="218"/>
      <c r="AJ13" s="218"/>
      <c r="AK13" s="218"/>
      <c r="AL13" s="218"/>
      <c r="AM13" s="218"/>
      <c r="AN13" s="218"/>
      <c r="AO13" s="218"/>
      <c r="AP13" s="218"/>
      <c r="AQ13" s="219"/>
      <c r="AR13" s="150">
        <v>121</v>
      </c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9"/>
      <c r="BD13" s="150"/>
      <c r="BE13" s="148"/>
      <c r="BF13" s="148"/>
      <c r="BG13" s="148"/>
      <c r="BH13" s="148"/>
      <c r="BI13" s="148"/>
      <c r="BJ13" s="148"/>
      <c r="BK13" s="148"/>
      <c r="BL13" s="148"/>
      <c r="BM13" s="149"/>
      <c r="BN13" s="150"/>
      <c r="BO13" s="148"/>
      <c r="BP13" s="148"/>
      <c r="BQ13" s="148"/>
      <c r="BR13" s="148"/>
      <c r="BS13" s="148"/>
      <c r="BT13" s="148"/>
      <c r="BU13" s="148"/>
      <c r="BV13" s="148"/>
      <c r="BW13" s="148"/>
      <c r="BX13" s="148"/>
      <c r="BY13" s="148"/>
      <c r="BZ13" s="148"/>
      <c r="CA13" s="148"/>
      <c r="CB13" s="148"/>
      <c r="CC13" s="149"/>
      <c r="CD13" s="150"/>
      <c r="CE13" s="148"/>
      <c r="CF13" s="148"/>
      <c r="CG13" s="148"/>
      <c r="CH13" s="148"/>
      <c r="CI13" s="148"/>
      <c r="CJ13" s="148"/>
      <c r="CK13" s="148"/>
      <c r="CL13" s="148"/>
      <c r="CM13" s="148"/>
      <c r="CN13" s="148"/>
      <c r="CO13" s="148"/>
      <c r="CP13" s="149"/>
      <c r="CQ13" s="150"/>
      <c r="CR13" s="148"/>
      <c r="CS13" s="148"/>
      <c r="CT13" s="148"/>
      <c r="CU13" s="148"/>
      <c r="CV13" s="148"/>
      <c r="CW13" s="148"/>
      <c r="CX13" s="148"/>
      <c r="CY13" s="148"/>
      <c r="CZ13" s="148"/>
      <c r="DA13" s="149"/>
      <c r="DB13" s="150">
        <v>0</v>
      </c>
      <c r="DC13" s="148"/>
      <c r="DD13" s="148"/>
      <c r="DE13" s="148"/>
      <c r="DF13" s="148"/>
      <c r="DG13" s="148"/>
      <c r="DH13" s="148"/>
      <c r="DI13" s="148"/>
      <c r="DJ13" s="148"/>
      <c r="DK13" s="148"/>
      <c r="DL13" s="148"/>
      <c r="DM13" s="149"/>
      <c r="DN13" s="189">
        <v>26379.66</v>
      </c>
      <c r="DO13" s="213"/>
      <c r="DP13" s="213"/>
      <c r="DQ13" s="213"/>
      <c r="DR13" s="213"/>
      <c r="DS13" s="213"/>
      <c r="DT13" s="213"/>
      <c r="DU13" s="213"/>
      <c r="DV13" s="213"/>
      <c r="DW13" s="213"/>
      <c r="DX13" s="213"/>
      <c r="DY13" s="213"/>
      <c r="DZ13" s="213"/>
      <c r="EA13" s="213"/>
      <c r="EB13" s="213"/>
      <c r="EC13" s="214"/>
      <c r="ED13" s="150">
        <f>DB13-DN13</f>
        <v>-26379.66</v>
      </c>
      <c r="EE13" s="148"/>
      <c r="EF13" s="148"/>
      <c r="EG13" s="148"/>
      <c r="EH13" s="148"/>
      <c r="EI13" s="148"/>
      <c r="EJ13" s="148"/>
      <c r="EK13" s="148"/>
      <c r="EL13" s="148"/>
      <c r="EM13" s="148"/>
      <c r="EN13" s="148"/>
      <c r="EO13" s="148"/>
      <c r="EP13" s="148"/>
      <c r="EQ13" s="148"/>
      <c r="ER13" s="148"/>
      <c r="ES13" s="148"/>
      <c r="ET13" s="148"/>
      <c r="EU13" s="149"/>
      <c r="EV13" s="198"/>
      <c r="EW13" s="215"/>
      <c r="EX13" s="215"/>
      <c r="EY13" s="215"/>
      <c r="EZ13" s="215"/>
      <c r="FA13" s="215"/>
      <c r="FB13" s="215"/>
      <c r="FC13" s="215"/>
      <c r="FD13" s="215"/>
      <c r="FE13" s="215"/>
      <c r="FF13" s="215"/>
      <c r="FG13" s="215"/>
      <c r="FH13" s="215"/>
      <c r="FI13" s="215"/>
      <c r="FJ13" s="215"/>
      <c r="FK13" s="216"/>
      <c r="FL13" s="217" t="s">
        <v>367</v>
      </c>
      <c r="FM13" s="199"/>
      <c r="FN13" s="199"/>
      <c r="FO13" s="199"/>
      <c r="FP13" s="199"/>
      <c r="FQ13" s="199"/>
      <c r="FR13" s="199"/>
      <c r="FS13" s="199"/>
      <c r="FT13" s="199"/>
      <c r="FU13" s="199"/>
      <c r="FV13" s="199"/>
      <c r="FW13" s="199"/>
      <c r="FX13" s="199"/>
      <c r="FY13" s="199"/>
      <c r="FZ13" s="199"/>
      <c r="GA13" s="199"/>
      <c r="GB13" s="199"/>
      <c r="GC13" s="199"/>
      <c r="GD13" s="199"/>
      <c r="GE13" s="200"/>
    </row>
    <row r="14" spans="1:187" ht="18.600000000000001" customHeight="1" x14ac:dyDescent="0.2">
      <c r="A14" s="147">
        <v>3</v>
      </c>
      <c r="B14" s="147"/>
      <c r="C14" s="147"/>
      <c r="D14" s="147"/>
      <c r="E14" s="147"/>
      <c r="F14" s="154" t="s">
        <v>369</v>
      </c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0">
        <v>121</v>
      </c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0"/>
      <c r="BE14" s="151"/>
      <c r="BF14" s="151"/>
      <c r="BG14" s="151"/>
      <c r="BH14" s="151"/>
      <c r="BI14" s="151"/>
      <c r="BJ14" s="151"/>
      <c r="BK14" s="151"/>
      <c r="BL14" s="151"/>
      <c r="BM14" s="152"/>
      <c r="BN14" s="150"/>
      <c r="BO14" s="148"/>
      <c r="BP14" s="148"/>
      <c r="BQ14" s="148"/>
      <c r="BR14" s="148"/>
      <c r="BS14" s="148"/>
      <c r="BT14" s="148"/>
      <c r="BU14" s="148"/>
      <c r="BV14" s="148"/>
      <c r="BW14" s="148"/>
      <c r="BX14" s="148"/>
      <c r="BY14" s="148"/>
      <c r="BZ14" s="148"/>
      <c r="CA14" s="151"/>
      <c r="CB14" s="151"/>
      <c r="CC14" s="152"/>
      <c r="CD14" s="150">
        <v>12033.12</v>
      </c>
      <c r="CE14" s="151"/>
      <c r="CF14" s="151"/>
      <c r="CG14" s="151"/>
      <c r="CH14" s="151"/>
      <c r="CI14" s="151"/>
      <c r="CJ14" s="151"/>
      <c r="CK14" s="151"/>
      <c r="CL14" s="151"/>
      <c r="CM14" s="151"/>
      <c r="CN14" s="151"/>
      <c r="CO14" s="151"/>
      <c r="CP14" s="151"/>
      <c r="CQ14" s="147">
        <v>1</v>
      </c>
      <c r="CR14" s="147"/>
      <c r="CS14" s="147"/>
      <c r="CT14" s="147"/>
      <c r="CU14" s="147"/>
      <c r="CV14" s="147"/>
      <c r="CW14" s="147"/>
      <c r="CX14" s="147"/>
      <c r="CY14" s="147"/>
      <c r="CZ14" s="147"/>
      <c r="DA14" s="147"/>
      <c r="DB14" s="148">
        <v>12033.12</v>
      </c>
      <c r="DC14" s="148"/>
      <c r="DD14" s="148"/>
      <c r="DE14" s="148"/>
      <c r="DF14" s="148"/>
      <c r="DG14" s="148"/>
      <c r="DH14" s="148"/>
      <c r="DI14" s="148"/>
      <c r="DJ14" s="148"/>
      <c r="DK14" s="148"/>
      <c r="DL14" s="148"/>
      <c r="DM14" s="149"/>
      <c r="DN14" s="189">
        <v>8022.08</v>
      </c>
      <c r="DO14" s="190"/>
      <c r="DP14" s="190"/>
      <c r="DQ14" s="190"/>
      <c r="DR14" s="190"/>
      <c r="DS14" s="190"/>
      <c r="DT14" s="190"/>
      <c r="DU14" s="190"/>
      <c r="DV14" s="190"/>
      <c r="DW14" s="190"/>
      <c r="DX14" s="190"/>
      <c r="DY14" s="190"/>
      <c r="DZ14" s="190"/>
      <c r="EA14" s="190"/>
      <c r="EB14" s="190"/>
      <c r="EC14" s="191"/>
      <c r="ED14" s="150">
        <f>DN14-DB14</f>
        <v>-4011.0400000000009</v>
      </c>
      <c r="EE14" s="151"/>
      <c r="EF14" s="151"/>
      <c r="EG14" s="151"/>
      <c r="EH14" s="151"/>
      <c r="EI14" s="151"/>
      <c r="EJ14" s="151"/>
      <c r="EK14" s="151"/>
      <c r="EL14" s="151"/>
      <c r="EM14" s="151"/>
      <c r="EN14" s="151"/>
      <c r="EO14" s="151"/>
      <c r="EP14" s="151"/>
      <c r="EQ14" s="151"/>
      <c r="ER14" s="151"/>
      <c r="ES14" s="151"/>
      <c r="ET14" s="151"/>
      <c r="EU14" s="151"/>
      <c r="EV14" s="198">
        <f>DN14/DB14*100%</f>
        <v>0.66666666666666663</v>
      </c>
      <c r="EW14" s="199"/>
      <c r="EX14" s="199"/>
      <c r="EY14" s="199"/>
      <c r="EZ14" s="199"/>
      <c r="FA14" s="199"/>
      <c r="FB14" s="199"/>
      <c r="FC14" s="199"/>
      <c r="FD14" s="199"/>
      <c r="FE14" s="199"/>
      <c r="FF14" s="199"/>
      <c r="FG14" s="199"/>
      <c r="FH14" s="199"/>
      <c r="FI14" s="199"/>
      <c r="FJ14" s="199"/>
      <c r="FK14" s="200"/>
      <c r="FL14" s="199" t="s">
        <v>370</v>
      </c>
      <c r="FM14" s="199"/>
      <c r="FN14" s="199"/>
      <c r="FO14" s="199"/>
      <c r="FP14" s="199"/>
      <c r="FQ14" s="199"/>
      <c r="FR14" s="199"/>
      <c r="FS14" s="199"/>
      <c r="FT14" s="199"/>
      <c r="FU14" s="199"/>
      <c r="FV14" s="199"/>
      <c r="FW14" s="199"/>
      <c r="FX14" s="199"/>
      <c r="FY14" s="199"/>
      <c r="FZ14" s="199"/>
      <c r="GA14" s="199"/>
      <c r="GB14" s="199"/>
      <c r="GC14" s="199"/>
      <c r="GD14" s="199"/>
      <c r="GE14" s="200"/>
    </row>
    <row r="15" spans="1:187" ht="12.75" customHeight="1" x14ac:dyDescent="0.25">
      <c r="A15" s="170" t="s">
        <v>371</v>
      </c>
      <c r="B15" s="211"/>
      <c r="C15" s="211"/>
      <c r="D15" s="211"/>
      <c r="E15" s="211"/>
      <c r="F15" s="211"/>
      <c r="G15" s="211"/>
      <c r="H15" s="211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2"/>
      <c r="AR15" s="150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0"/>
      <c r="BE15" s="151"/>
      <c r="BF15" s="151"/>
      <c r="BG15" s="151"/>
      <c r="BH15" s="151"/>
      <c r="BI15" s="151"/>
      <c r="BJ15" s="151"/>
      <c r="BK15" s="151"/>
      <c r="BL15" s="151"/>
      <c r="BM15" s="152"/>
      <c r="BN15" s="150"/>
      <c r="BO15" s="148"/>
      <c r="BP15" s="148"/>
      <c r="BQ15" s="148"/>
      <c r="BR15" s="148"/>
      <c r="BS15" s="148"/>
      <c r="BT15" s="148"/>
      <c r="BU15" s="148"/>
      <c r="BV15" s="148"/>
      <c r="BW15" s="148"/>
      <c r="BX15" s="148"/>
      <c r="BY15" s="148"/>
      <c r="BZ15" s="148"/>
      <c r="CA15" s="151"/>
      <c r="CB15" s="151"/>
      <c r="CC15" s="152"/>
      <c r="CD15" s="150"/>
      <c r="CE15" s="151"/>
      <c r="CF15" s="151"/>
      <c r="CG15" s="151"/>
      <c r="CH15" s="151"/>
      <c r="CI15" s="151"/>
      <c r="CJ15" s="151"/>
      <c r="CK15" s="151"/>
      <c r="CL15" s="151"/>
      <c r="CM15" s="151"/>
      <c r="CN15" s="151"/>
      <c r="CO15" s="151"/>
      <c r="CP15" s="151"/>
      <c r="CQ15" s="147"/>
      <c r="CR15" s="147"/>
      <c r="CS15" s="147"/>
      <c r="CT15" s="147"/>
      <c r="CU15" s="147"/>
      <c r="CV15" s="147"/>
      <c r="CW15" s="147"/>
      <c r="CX15" s="147"/>
      <c r="CY15" s="147"/>
      <c r="CZ15" s="147"/>
      <c r="DA15" s="147"/>
      <c r="DB15" s="148"/>
      <c r="DC15" s="148"/>
      <c r="DD15" s="148"/>
      <c r="DE15" s="148"/>
      <c r="DF15" s="148"/>
      <c r="DG15" s="148"/>
      <c r="DH15" s="148"/>
      <c r="DI15" s="148"/>
      <c r="DJ15" s="148"/>
      <c r="DK15" s="148"/>
      <c r="DL15" s="148"/>
      <c r="DM15" s="149"/>
      <c r="DN15" s="150"/>
      <c r="DO15" s="151"/>
      <c r="DP15" s="151"/>
      <c r="DQ15" s="151"/>
      <c r="DR15" s="151"/>
      <c r="DS15" s="151"/>
      <c r="DT15" s="151"/>
      <c r="DU15" s="151"/>
      <c r="DV15" s="151"/>
      <c r="DW15" s="151"/>
      <c r="DX15" s="151"/>
      <c r="DY15" s="151"/>
      <c r="DZ15" s="151"/>
      <c r="EA15" s="151"/>
      <c r="EB15" s="151"/>
      <c r="EC15" s="152"/>
      <c r="ED15" s="150"/>
      <c r="EE15" s="151"/>
      <c r="EF15" s="151"/>
      <c r="EG15" s="151"/>
      <c r="EH15" s="151"/>
      <c r="EI15" s="151"/>
      <c r="EJ15" s="151"/>
      <c r="EK15" s="151"/>
      <c r="EL15" s="151"/>
      <c r="EM15" s="151"/>
      <c r="EN15" s="151"/>
      <c r="EO15" s="151"/>
      <c r="EP15" s="151"/>
      <c r="EQ15" s="151"/>
      <c r="ER15" s="151"/>
      <c r="ES15" s="151"/>
      <c r="ET15" s="151"/>
      <c r="EU15" s="151"/>
      <c r="EV15" s="153"/>
      <c r="EW15" s="151"/>
      <c r="EX15" s="151"/>
      <c r="EY15" s="151"/>
      <c r="EZ15" s="151"/>
      <c r="FA15" s="151"/>
      <c r="FB15" s="151"/>
      <c r="FC15" s="151"/>
      <c r="FD15" s="151"/>
      <c r="FE15" s="151"/>
      <c r="FF15" s="151"/>
      <c r="FG15" s="151"/>
      <c r="FH15" s="151"/>
      <c r="FI15" s="151"/>
      <c r="FJ15" s="151"/>
      <c r="FK15" s="152"/>
      <c r="FL15" s="151"/>
      <c r="FM15" s="151"/>
      <c r="FN15" s="151"/>
      <c r="FO15" s="151"/>
      <c r="FP15" s="151"/>
      <c r="FQ15" s="151"/>
      <c r="FR15" s="151"/>
      <c r="FS15" s="151"/>
      <c r="FT15" s="151"/>
      <c r="FU15" s="151"/>
      <c r="FV15" s="151"/>
      <c r="FW15" s="151"/>
      <c r="FX15" s="151"/>
      <c r="FY15" s="151"/>
      <c r="FZ15" s="151"/>
      <c r="GA15" s="151"/>
      <c r="GB15" s="151"/>
      <c r="GC15" s="151"/>
      <c r="GD15" s="151"/>
      <c r="GE15" s="152"/>
    </row>
    <row r="16" spans="1:187" ht="12.75" customHeight="1" x14ac:dyDescent="0.2">
      <c r="A16" s="210" t="s">
        <v>372</v>
      </c>
      <c r="B16" s="210"/>
      <c r="C16" s="210"/>
      <c r="D16" s="210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  <c r="BI16" s="210"/>
      <c r="BJ16" s="210"/>
      <c r="BK16" s="210"/>
      <c r="BL16" s="210"/>
      <c r="BM16" s="210"/>
      <c r="BN16" s="210"/>
      <c r="BO16" s="210"/>
      <c r="BP16" s="210"/>
      <c r="BQ16" s="210"/>
      <c r="BR16" s="210"/>
      <c r="BS16" s="210"/>
      <c r="BT16" s="210"/>
      <c r="BU16" s="210"/>
      <c r="BV16" s="210"/>
      <c r="BW16" s="210"/>
      <c r="BX16" s="210"/>
      <c r="BY16" s="210"/>
      <c r="BZ16" s="210"/>
      <c r="CA16" s="210"/>
      <c r="CB16" s="210"/>
      <c r="CC16" s="210"/>
      <c r="CD16" s="210"/>
      <c r="CE16" s="210"/>
      <c r="CF16" s="210"/>
      <c r="CG16" s="210"/>
      <c r="CH16" s="210"/>
      <c r="CI16" s="210"/>
      <c r="CJ16" s="210"/>
      <c r="CK16" s="210"/>
      <c r="CL16" s="210"/>
      <c r="CM16" s="210"/>
      <c r="CN16" s="210"/>
      <c r="CO16" s="210"/>
      <c r="CP16" s="210"/>
      <c r="CQ16" s="210"/>
      <c r="CR16" s="210"/>
      <c r="CS16" s="210"/>
      <c r="CT16" s="210"/>
      <c r="CU16" s="210"/>
      <c r="CV16" s="210"/>
      <c r="CW16" s="210"/>
      <c r="CX16" s="210"/>
      <c r="CY16" s="210"/>
      <c r="CZ16" s="210"/>
      <c r="DA16" s="210"/>
      <c r="DB16" s="210"/>
      <c r="DC16" s="210"/>
      <c r="DD16" s="210"/>
      <c r="DE16" s="210"/>
      <c r="DF16" s="210"/>
      <c r="DG16" s="210"/>
      <c r="DH16" s="210"/>
      <c r="DI16" s="210"/>
      <c r="DJ16" s="210"/>
      <c r="DK16" s="210"/>
      <c r="DL16" s="210"/>
      <c r="DM16" s="210"/>
      <c r="DN16" s="210"/>
      <c r="DO16" s="210"/>
      <c r="DP16" s="210"/>
      <c r="DQ16" s="210"/>
      <c r="DR16" s="210"/>
      <c r="DS16" s="210"/>
      <c r="DT16" s="210"/>
      <c r="DU16" s="210"/>
      <c r="DV16" s="210"/>
      <c r="DW16" s="210"/>
      <c r="DX16" s="210"/>
      <c r="DY16" s="210"/>
      <c r="DZ16" s="210"/>
      <c r="EA16" s="210"/>
      <c r="EB16" s="210"/>
      <c r="EC16" s="210"/>
      <c r="ED16" s="210"/>
      <c r="EE16" s="210"/>
      <c r="EF16" s="210"/>
      <c r="EG16" s="210"/>
      <c r="EH16" s="210"/>
      <c r="EI16" s="210"/>
      <c r="EJ16" s="210"/>
      <c r="EK16" s="210"/>
      <c r="EL16" s="210"/>
      <c r="EM16" s="210"/>
      <c r="EN16" s="210"/>
      <c r="EO16" s="210"/>
      <c r="EP16" s="210"/>
      <c r="EQ16" s="210"/>
      <c r="ER16" s="210"/>
      <c r="ES16" s="210"/>
      <c r="ET16" s="210"/>
      <c r="EU16" s="210"/>
      <c r="EV16" s="210"/>
      <c r="EW16" s="210"/>
      <c r="EX16" s="210"/>
      <c r="EY16" s="210"/>
      <c r="EZ16" s="210"/>
      <c r="FA16" s="210"/>
      <c r="FB16" s="210"/>
      <c r="FC16" s="210"/>
      <c r="FD16" s="210"/>
      <c r="FE16" s="210"/>
      <c r="FF16" s="210"/>
      <c r="FG16" s="210"/>
      <c r="FH16" s="210"/>
      <c r="FI16" s="210"/>
      <c r="FJ16" s="210"/>
      <c r="FK16" s="210"/>
      <c r="FL16" s="210"/>
      <c r="FM16" s="210"/>
      <c r="FN16" s="210"/>
      <c r="FO16" s="210"/>
      <c r="FP16" s="210"/>
      <c r="FQ16" s="210"/>
      <c r="FR16" s="210"/>
      <c r="FS16" s="210"/>
      <c r="FT16" s="210"/>
      <c r="FU16" s="210"/>
      <c r="FV16" s="210"/>
      <c r="FW16" s="210"/>
      <c r="FX16" s="210"/>
      <c r="FY16" s="210"/>
      <c r="FZ16" s="210"/>
      <c r="GA16" s="210"/>
      <c r="GB16" s="210"/>
      <c r="GC16" s="210"/>
      <c r="GD16" s="210"/>
      <c r="GE16" s="50"/>
    </row>
    <row r="17" spans="1:187" x14ac:dyDescent="0.2">
      <c r="A17" s="209" t="s">
        <v>373</v>
      </c>
      <c r="B17" s="209"/>
      <c r="C17" s="209"/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  <c r="AE17" s="209"/>
      <c r="AF17" s="209"/>
      <c r="AG17" s="209"/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  <c r="BI17" s="209"/>
      <c r="BJ17" s="209"/>
      <c r="BK17" s="209"/>
      <c r="BL17" s="209"/>
      <c r="BM17" s="209"/>
      <c r="BN17" s="209"/>
      <c r="BO17" s="209"/>
      <c r="BP17" s="209"/>
      <c r="BQ17" s="209"/>
      <c r="BR17" s="209"/>
      <c r="BS17" s="209"/>
      <c r="BT17" s="209"/>
      <c r="BU17" s="209"/>
      <c r="BV17" s="209"/>
      <c r="BW17" s="209"/>
      <c r="BX17" s="209"/>
      <c r="BY17" s="209"/>
      <c r="BZ17" s="209"/>
      <c r="CA17" s="209"/>
      <c r="CB17" s="209"/>
      <c r="CC17" s="209"/>
      <c r="CD17" s="209"/>
      <c r="CE17" s="209"/>
      <c r="CF17" s="209"/>
      <c r="CG17" s="209"/>
      <c r="CH17" s="209"/>
      <c r="CI17" s="209"/>
      <c r="CJ17" s="209"/>
      <c r="CK17" s="209"/>
      <c r="CL17" s="209"/>
      <c r="CM17" s="209"/>
      <c r="CN17" s="209"/>
      <c r="CO17" s="209"/>
      <c r="CP17" s="209"/>
      <c r="CQ17" s="209"/>
      <c r="CR17" s="209"/>
      <c r="CS17" s="209"/>
      <c r="CT17" s="209"/>
      <c r="CU17" s="209"/>
      <c r="CV17" s="209"/>
      <c r="CW17" s="209"/>
      <c r="CX17" s="209"/>
      <c r="CY17" s="209"/>
      <c r="CZ17" s="209"/>
      <c r="DA17" s="209"/>
      <c r="DB17" s="209"/>
      <c r="DC17" s="209"/>
      <c r="DD17" s="209"/>
      <c r="DE17" s="209"/>
      <c r="DF17" s="209"/>
      <c r="DG17" s="209"/>
      <c r="DH17" s="209"/>
      <c r="DI17" s="209"/>
      <c r="DJ17" s="209"/>
      <c r="DK17" s="209"/>
      <c r="DL17" s="209"/>
      <c r="DM17" s="209"/>
      <c r="DN17" s="209"/>
      <c r="DO17" s="209"/>
      <c r="DP17" s="209"/>
      <c r="DQ17" s="209"/>
      <c r="DR17" s="209"/>
      <c r="DS17" s="209"/>
      <c r="DT17" s="209"/>
      <c r="DU17" s="209"/>
      <c r="DV17" s="209"/>
      <c r="DW17" s="209"/>
      <c r="DX17" s="209"/>
      <c r="DY17" s="209"/>
      <c r="DZ17" s="209"/>
      <c r="EA17" s="209"/>
      <c r="EB17" s="209"/>
      <c r="EC17" s="209"/>
      <c r="ED17" s="209"/>
      <c r="EE17" s="209"/>
      <c r="EF17" s="209"/>
      <c r="EG17" s="209"/>
      <c r="EH17" s="209"/>
      <c r="EI17" s="209"/>
      <c r="EJ17" s="209"/>
      <c r="EK17" s="209"/>
      <c r="EL17" s="209"/>
      <c r="EM17" s="209"/>
      <c r="EN17" s="209"/>
      <c r="EO17" s="209"/>
      <c r="EP17" s="209"/>
      <c r="EQ17" s="209"/>
      <c r="ER17" s="209"/>
      <c r="ES17" s="209"/>
      <c r="ET17" s="209"/>
      <c r="EU17" s="209"/>
      <c r="EV17" s="209"/>
      <c r="EW17" s="209"/>
      <c r="EX17" s="209"/>
      <c r="EY17" s="209"/>
      <c r="EZ17" s="209"/>
      <c r="FA17" s="209"/>
      <c r="FB17" s="209"/>
      <c r="FC17" s="209"/>
      <c r="FD17" s="209"/>
      <c r="FE17" s="209"/>
      <c r="FF17" s="209"/>
      <c r="FG17" s="209"/>
      <c r="FH17" s="209"/>
      <c r="FI17" s="209"/>
      <c r="FJ17" s="209"/>
      <c r="FK17" s="209"/>
      <c r="FL17" s="209"/>
      <c r="FM17" s="209"/>
      <c r="FN17" s="209"/>
      <c r="FO17" s="209"/>
      <c r="FP17" s="209"/>
      <c r="FQ17" s="209"/>
      <c r="FR17" s="209"/>
      <c r="FS17" s="209"/>
      <c r="FT17" s="209"/>
      <c r="FU17" s="209"/>
      <c r="FV17" s="209"/>
      <c r="FW17" s="209"/>
      <c r="FX17" s="209"/>
      <c r="FY17" s="209"/>
      <c r="FZ17" s="209"/>
      <c r="GA17" s="209"/>
      <c r="GB17" s="209"/>
      <c r="GC17" s="209"/>
      <c r="GD17" s="209"/>
      <c r="GE17" s="50"/>
    </row>
    <row r="18" spans="1:187" ht="13.2" x14ac:dyDescent="0.25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2"/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2"/>
      <c r="DC18" s="52"/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2"/>
      <c r="DU18" s="52"/>
      <c r="DV18" s="52"/>
      <c r="DW18" s="52"/>
      <c r="DX18" s="52"/>
      <c r="DY18" s="52"/>
      <c r="DZ18" s="52"/>
      <c r="EA18" s="52"/>
      <c r="EB18" s="52"/>
      <c r="EC18" s="52"/>
      <c r="ED18" s="52"/>
      <c r="EE18" s="52"/>
      <c r="EF18" s="52"/>
      <c r="EG18" s="52"/>
      <c r="EH18" s="52"/>
      <c r="EI18" s="52"/>
      <c r="EJ18" s="52"/>
      <c r="EK18" s="52"/>
      <c r="EL18" s="52"/>
      <c r="EM18" s="52"/>
      <c r="EN18" s="52"/>
      <c r="EO18" s="52"/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2"/>
      <c r="FF18" s="52"/>
      <c r="FG18" s="52"/>
      <c r="FH18" s="52"/>
      <c r="FI18" s="52"/>
      <c r="FJ18" s="52"/>
      <c r="FK18" s="52"/>
      <c r="FL18" s="52"/>
      <c r="FM18" s="52"/>
      <c r="FN18" s="52"/>
      <c r="FO18" s="52"/>
      <c r="FP18" s="52"/>
      <c r="FQ18" s="52"/>
      <c r="FR18" s="52"/>
      <c r="FS18" s="52"/>
      <c r="FT18" s="52"/>
      <c r="FU18" s="52"/>
      <c r="FV18" s="52"/>
      <c r="FW18" s="52"/>
      <c r="FX18" s="52"/>
      <c r="FY18" s="52"/>
      <c r="FZ18" s="52"/>
      <c r="GA18" s="52"/>
      <c r="GB18" s="52"/>
      <c r="GC18" s="52"/>
      <c r="GD18" s="52"/>
      <c r="GE18" s="50"/>
    </row>
    <row r="19" spans="1:187" ht="12.75" customHeight="1" x14ac:dyDescent="0.2">
      <c r="A19" s="179" t="s">
        <v>374</v>
      </c>
      <c r="B19" s="179"/>
      <c r="C19" s="179"/>
      <c r="D19" s="179"/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79"/>
      <c r="AK19" s="179"/>
      <c r="AL19" s="179"/>
      <c r="AM19" s="179"/>
      <c r="AN19" s="179"/>
      <c r="AO19" s="179"/>
      <c r="AP19" s="179"/>
      <c r="AQ19" s="179"/>
      <c r="AR19" s="179"/>
      <c r="AS19" s="179"/>
      <c r="AT19" s="179"/>
      <c r="AU19" s="179"/>
      <c r="AV19" s="179"/>
      <c r="AW19" s="179"/>
      <c r="AX19" s="179"/>
      <c r="AY19" s="179"/>
      <c r="AZ19" s="179"/>
      <c r="BA19" s="179"/>
      <c r="BB19" s="179"/>
      <c r="BC19" s="179"/>
      <c r="BD19" s="179"/>
      <c r="BE19" s="179"/>
      <c r="BF19" s="179"/>
      <c r="BG19" s="179"/>
      <c r="BH19" s="179"/>
      <c r="BI19" s="179"/>
      <c r="BJ19" s="179"/>
      <c r="BK19" s="179"/>
      <c r="BL19" s="179"/>
      <c r="BM19" s="179"/>
      <c r="BN19" s="179"/>
      <c r="BO19" s="179"/>
      <c r="BP19" s="179"/>
      <c r="BQ19" s="179"/>
      <c r="BR19" s="179"/>
      <c r="BS19" s="179"/>
      <c r="BT19" s="179"/>
      <c r="BU19" s="179"/>
      <c r="BV19" s="179"/>
      <c r="BW19" s="179"/>
      <c r="BX19" s="179"/>
      <c r="BY19" s="179"/>
      <c r="BZ19" s="179"/>
      <c r="CA19" s="179"/>
      <c r="CB19" s="179"/>
      <c r="CC19" s="179"/>
      <c r="CD19" s="179"/>
      <c r="CE19" s="179"/>
      <c r="CF19" s="179"/>
      <c r="CG19" s="179"/>
      <c r="CH19" s="179"/>
      <c r="CI19" s="179"/>
      <c r="CJ19" s="179"/>
      <c r="CK19" s="179"/>
      <c r="CL19" s="179"/>
      <c r="CM19" s="179"/>
      <c r="CN19" s="179"/>
      <c r="CO19" s="179"/>
      <c r="CP19" s="179"/>
      <c r="CQ19" s="179"/>
      <c r="CR19" s="179"/>
      <c r="CS19" s="179"/>
      <c r="CT19" s="179"/>
      <c r="CU19" s="179"/>
      <c r="CV19" s="179"/>
      <c r="CW19" s="179"/>
      <c r="CX19" s="179"/>
      <c r="CY19" s="179"/>
      <c r="CZ19" s="179"/>
      <c r="DA19" s="179"/>
      <c r="DB19" s="179"/>
      <c r="DC19" s="179"/>
      <c r="DD19" s="179"/>
      <c r="DE19" s="179"/>
      <c r="DF19" s="179"/>
      <c r="DG19" s="179"/>
      <c r="DH19" s="179"/>
      <c r="DI19" s="179"/>
      <c r="DJ19" s="179"/>
      <c r="DK19" s="179"/>
      <c r="DL19" s="179"/>
      <c r="DM19" s="179"/>
      <c r="DN19" s="179"/>
      <c r="DO19" s="179"/>
      <c r="DP19" s="179"/>
      <c r="DQ19" s="179"/>
      <c r="DR19" s="179"/>
      <c r="DS19" s="179"/>
      <c r="DT19" s="179"/>
      <c r="DU19" s="179"/>
      <c r="DV19" s="179"/>
      <c r="DW19" s="179"/>
      <c r="DX19" s="179"/>
      <c r="DY19" s="179"/>
      <c r="DZ19" s="179"/>
      <c r="EA19" s="179"/>
      <c r="EB19" s="179"/>
      <c r="EC19" s="179"/>
      <c r="ED19" s="179"/>
      <c r="EE19" s="179"/>
      <c r="EF19" s="179"/>
      <c r="EG19" s="179"/>
      <c r="EH19" s="179"/>
      <c r="EI19" s="179"/>
      <c r="EJ19" s="179"/>
      <c r="EK19" s="179"/>
      <c r="EL19" s="179"/>
      <c r="EM19" s="179"/>
      <c r="EN19" s="179"/>
      <c r="EO19" s="179"/>
      <c r="EP19" s="179"/>
      <c r="EQ19" s="179"/>
      <c r="ER19" s="179"/>
      <c r="ES19" s="179"/>
      <c r="ET19" s="179"/>
      <c r="EU19" s="179"/>
      <c r="EV19" s="179"/>
      <c r="EW19" s="179"/>
      <c r="EX19" s="179"/>
      <c r="EY19" s="179"/>
      <c r="EZ19" s="179"/>
      <c r="FA19" s="179"/>
      <c r="FB19" s="179"/>
      <c r="FC19" s="179"/>
      <c r="FD19" s="179"/>
      <c r="FE19" s="179"/>
      <c r="FF19" s="179"/>
      <c r="FG19" s="179"/>
      <c r="FH19" s="179"/>
      <c r="FI19" s="179"/>
      <c r="FJ19" s="179"/>
      <c r="FK19" s="179"/>
      <c r="FL19" s="179"/>
      <c r="FM19" s="179"/>
      <c r="FN19" s="179"/>
      <c r="FO19" s="179"/>
      <c r="FP19" s="179"/>
      <c r="FQ19" s="179"/>
      <c r="FR19" s="179"/>
      <c r="FS19" s="179"/>
      <c r="FT19" s="179"/>
      <c r="FU19" s="179"/>
      <c r="FV19" s="179"/>
      <c r="FW19" s="179"/>
      <c r="FX19" s="179"/>
      <c r="FY19" s="179"/>
      <c r="FZ19" s="179"/>
      <c r="GA19" s="179"/>
      <c r="GB19" s="179"/>
      <c r="GC19" s="179"/>
      <c r="GD19" s="179"/>
      <c r="GE19" s="179"/>
    </row>
    <row r="20" spans="1:187" ht="11.25" customHeight="1" x14ac:dyDescent="0.2">
      <c r="A20" s="208" t="s">
        <v>375</v>
      </c>
      <c r="B20" s="208"/>
      <c r="C20" s="208"/>
      <c r="D20" s="208"/>
      <c r="E20" s="208"/>
      <c r="F20" s="208"/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R20" s="208"/>
      <c r="S20" s="208"/>
      <c r="T20" s="208"/>
      <c r="U20" s="208"/>
      <c r="V20" s="208"/>
      <c r="W20" s="208"/>
      <c r="X20" s="208"/>
      <c r="Y20" s="208"/>
      <c r="Z20" s="208"/>
      <c r="AA20" s="208"/>
      <c r="AB20" s="208"/>
      <c r="AC20" s="208"/>
      <c r="AD20" s="208"/>
      <c r="AE20" s="208"/>
      <c r="AF20" s="208"/>
      <c r="AG20" s="208"/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  <c r="BI20" s="208"/>
      <c r="BJ20" s="208"/>
      <c r="BK20" s="208"/>
      <c r="BL20" s="208"/>
      <c r="BM20" s="208"/>
      <c r="BN20" s="208"/>
      <c r="BO20" s="208"/>
      <c r="BP20" s="208"/>
      <c r="BQ20" s="208"/>
      <c r="BR20" s="208"/>
      <c r="BS20" s="208"/>
      <c r="BT20" s="208"/>
      <c r="BU20" s="208"/>
      <c r="BV20" s="208"/>
      <c r="BW20" s="208"/>
      <c r="BX20" s="208"/>
      <c r="BY20" s="208"/>
      <c r="BZ20" s="208"/>
      <c r="CA20" s="208"/>
      <c r="CB20" s="208"/>
      <c r="CC20" s="208"/>
      <c r="CD20" s="208"/>
      <c r="CE20" s="208"/>
      <c r="CF20" s="208"/>
      <c r="CG20" s="208"/>
      <c r="CH20" s="208"/>
      <c r="CI20" s="208"/>
      <c r="CJ20" s="208"/>
      <c r="CK20" s="208"/>
      <c r="CL20" s="208"/>
      <c r="CM20" s="208"/>
      <c r="CN20" s="208"/>
      <c r="CO20" s="208"/>
      <c r="CP20" s="208"/>
      <c r="CQ20" s="208"/>
      <c r="CR20" s="208"/>
      <c r="CS20" s="208"/>
      <c r="CT20" s="208"/>
      <c r="CU20" s="208"/>
      <c r="CV20" s="208"/>
      <c r="CW20" s="208"/>
      <c r="CX20" s="208"/>
      <c r="CY20" s="208"/>
      <c r="CZ20" s="208"/>
      <c r="DA20" s="208"/>
      <c r="DB20" s="208"/>
      <c r="DC20" s="208"/>
      <c r="DD20" s="208"/>
      <c r="DE20" s="208"/>
      <c r="DF20" s="208"/>
      <c r="DG20" s="208"/>
      <c r="DH20" s="208"/>
      <c r="DI20" s="208"/>
      <c r="DJ20" s="208"/>
      <c r="DK20" s="208"/>
      <c r="DL20" s="208"/>
      <c r="DM20" s="208"/>
      <c r="DN20" s="208"/>
      <c r="DO20" s="208"/>
      <c r="DP20" s="208"/>
      <c r="DQ20" s="208"/>
      <c r="DR20" s="208"/>
      <c r="DS20" s="208"/>
      <c r="DT20" s="208"/>
      <c r="DU20" s="208"/>
      <c r="DV20" s="208"/>
      <c r="DW20" s="208"/>
      <c r="DX20" s="208"/>
      <c r="DY20" s="208"/>
      <c r="DZ20" s="208"/>
      <c r="EA20" s="208"/>
      <c r="EB20" s="208"/>
      <c r="EC20" s="208"/>
      <c r="ED20" s="208"/>
      <c r="EE20" s="208"/>
      <c r="EF20" s="208"/>
      <c r="EG20" s="208"/>
      <c r="EH20" s="208"/>
      <c r="EI20" s="208"/>
      <c r="EJ20" s="208"/>
      <c r="EK20" s="208"/>
      <c r="EL20" s="208"/>
      <c r="EM20" s="208"/>
      <c r="EN20" s="208"/>
      <c r="EO20" s="208"/>
      <c r="EP20" s="208"/>
      <c r="EQ20" s="208"/>
      <c r="ER20" s="208"/>
      <c r="ES20" s="208"/>
      <c r="ET20" s="208"/>
      <c r="EU20" s="208"/>
      <c r="EV20" s="208"/>
      <c r="EW20" s="208"/>
      <c r="EX20" s="208"/>
      <c r="EY20" s="208"/>
      <c r="EZ20" s="208"/>
      <c r="FA20" s="208"/>
      <c r="FB20" s="208"/>
      <c r="FC20" s="208"/>
      <c r="FD20" s="208"/>
      <c r="FE20" s="208"/>
      <c r="FF20" s="208"/>
      <c r="FG20" s="208"/>
      <c r="FH20" s="208"/>
      <c r="FI20" s="208"/>
      <c r="FJ20" s="208"/>
      <c r="FK20" s="208"/>
      <c r="FL20" s="208"/>
      <c r="FM20" s="208"/>
      <c r="FN20" s="208"/>
      <c r="FO20" s="208"/>
      <c r="FP20" s="208"/>
      <c r="FQ20" s="208"/>
      <c r="FR20" s="208"/>
      <c r="FS20" s="208"/>
      <c r="FT20" s="208"/>
      <c r="FU20" s="208"/>
      <c r="FV20" s="208"/>
      <c r="FW20" s="208"/>
      <c r="FX20" s="208"/>
      <c r="FY20" s="208"/>
      <c r="FZ20" s="208"/>
      <c r="GA20" s="208"/>
      <c r="GB20" s="208"/>
      <c r="GC20" s="208"/>
      <c r="GD20" s="208"/>
      <c r="GE20" s="208"/>
    </row>
    <row r="21" spans="1:187" ht="6.75" customHeight="1" x14ac:dyDescent="0.2">
      <c r="A21" s="50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0"/>
      <c r="DB21" s="50"/>
      <c r="DC21" s="50"/>
      <c r="DD21" s="50"/>
      <c r="DE21" s="50"/>
      <c r="DF21" s="50"/>
      <c r="DG21" s="50"/>
      <c r="DH21" s="50"/>
      <c r="DI21" s="50"/>
      <c r="DJ21" s="50"/>
      <c r="DK21" s="50"/>
      <c r="DL21" s="50"/>
      <c r="DM21" s="50"/>
      <c r="DN21" s="50"/>
      <c r="DO21" s="50"/>
      <c r="DP21" s="50"/>
      <c r="DQ21" s="50"/>
      <c r="DR21" s="50"/>
      <c r="DS21" s="50"/>
      <c r="DT21" s="50"/>
      <c r="DU21" s="50"/>
      <c r="DV21" s="50"/>
      <c r="DW21" s="50"/>
      <c r="DX21" s="50"/>
      <c r="DY21" s="50"/>
      <c r="DZ21" s="50"/>
      <c r="EA21" s="50"/>
      <c r="EB21" s="50"/>
      <c r="EC21" s="50"/>
      <c r="ED21" s="50"/>
      <c r="EE21" s="50"/>
      <c r="EF21" s="50"/>
      <c r="EG21" s="50"/>
      <c r="EH21" s="50"/>
      <c r="EI21" s="50"/>
      <c r="EJ21" s="50"/>
      <c r="EK21" s="50"/>
      <c r="EL21" s="50"/>
      <c r="EM21" s="50"/>
      <c r="EN21" s="50"/>
      <c r="EO21" s="50"/>
      <c r="EP21" s="50"/>
      <c r="EQ21" s="50"/>
      <c r="ER21" s="50"/>
      <c r="ES21" s="50"/>
      <c r="ET21" s="50"/>
      <c r="EU21" s="50"/>
      <c r="EV21" s="50"/>
      <c r="EW21" s="50"/>
      <c r="EX21" s="50"/>
      <c r="EY21" s="50"/>
      <c r="EZ21" s="50"/>
      <c r="FA21" s="50"/>
      <c r="FB21" s="50"/>
      <c r="FC21" s="50"/>
      <c r="FD21" s="50"/>
      <c r="FE21" s="50"/>
      <c r="FF21" s="50"/>
      <c r="FG21" s="50"/>
      <c r="FH21" s="50"/>
      <c r="FI21" s="50"/>
      <c r="FJ21" s="50"/>
      <c r="FK21" s="50"/>
      <c r="FL21" s="50"/>
      <c r="FM21" s="50"/>
      <c r="FN21" s="50"/>
      <c r="FO21" s="50"/>
      <c r="FP21" s="50"/>
      <c r="FQ21" s="50"/>
      <c r="FR21" s="50"/>
      <c r="FS21" s="50"/>
      <c r="FT21" s="50"/>
      <c r="FU21" s="50"/>
      <c r="FV21" s="50"/>
      <c r="FW21" s="50"/>
      <c r="FX21" s="50"/>
      <c r="FY21" s="50"/>
      <c r="FZ21" s="50"/>
      <c r="GA21" s="50"/>
      <c r="GB21" s="50"/>
      <c r="GC21" s="50"/>
      <c r="GD21" s="50"/>
      <c r="GE21" s="50"/>
    </row>
    <row r="22" spans="1:187" ht="14.4" customHeight="1" x14ac:dyDescent="0.2">
      <c r="A22" s="147" t="s">
        <v>351</v>
      </c>
      <c r="B22" s="147"/>
      <c r="C22" s="147"/>
      <c r="D22" s="147"/>
      <c r="E22" s="147"/>
      <c r="F22" s="150" t="s">
        <v>20</v>
      </c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  <c r="BX22" s="148"/>
      <c r="BY22" s="148"/>
      <c r="BZ22" s="148"/>
      <c r="CA22" s="148"/>
      <c r="CB22" s="148"/>
      <c r="CC22" s="148"/>
      <c r="CD22" s="148"/>
      <c r="CE22" s="148"/>
      <c r="CF22" s="148"/>
      <c r="CG22" s="148"/>
      <c r="CH22" s="148"/>
      <c r="CI22" s="148"/>
      <c r="CJ22" s="148"/>
      <c r="CK22" s="148"/>
      <c r="CL22" s="148"/>
      <c r="CM22" s="148"/>
      <c r="CN22" s="148"/>
      <c r="CO22" s="148"/>
      <c r="CP22" s="148"/>
      <c r="CQ22" s="148"/>
      <c r="CR22" s="148"/>
      <c r="CS22" s="148"/>
      <c r="CT22" s="148"/>
      <c r="CU22" s="148"/>
      <c r="CV22" s="148"/>
      <c r="CW22" s="148"/>
      <c r="CX22" s="148"/>
      <c r="CY22" s="148"/>
      <c r="CZ22" s="148"/>
      <c r="DA22" s="148"/>
      <c r="DB22" s="148"/>
      <c r="DC22" s="148"/>
      <c r="DD22" s="148"/>
      <c r="DE22" s="148"/>
      <c r="DF22" s="148"/>
      <c r="DG22" s="148"/>
      <c r="DH22" s="148"/>
      <c r="DI22" s="148"/>
      <c r="DJ22" s="148"/>
      <c r="DK22" s="148"/>
      <c r="DL22" s="148"/>
      <c r="DM22" s="148"/>
      <c r="DN22" s="148"/>
      <c r="DO22" s="148"/>
      <c r="DP22" s="148"/>
      <c r="DQ22" s="148"/>
      <c r="DR22" s="148"/>
      <c r="DS22" s="148"/>
      <c r="DT22" s="148"/>
      <c r="DU22" s="148"/>
      <c r="DV22" s="148"/>
      <c r="DW22" s="148"/>
      <c r="DX22" s="148"/>
      <c r="DY22" s="148"/>
      <c r="DZ22" s="148"/>
      <c r="EA22" s="148"/>
      <c r="EB22" s="148"/>
      <c r="EC22" s="148"/>
      <c r="ED22" s="148"/>
      <c r="EE22" s="148"/>
      <c r="EF22" s="148"/>
      <c r="EG22" s="148"/>
      <c r="EH22" s="148"/>
      <c r="EI22" s="148"/>
      <c r="EJ22" s="148"/>
      <c r="EK22" s="148"/>
      <c r="EL22" s="148"/>
      <c r="EM22" s="148"/>
      <c r="EN22" s="148"/>
      <c r="EO22" s="148"/>
      <c r="EP22" s="148"/>
      <c r="EQ22" s="148"/>
      <c r="ER22" s="149"/>
      <c r="ES22" s="150" t="s">
        <v>376</v>
      </c>
      <c r="ET22" s="148"/>
      <c r="EU22" s="148"/>
      <c r="EV22" s="148"/>
      <c r="EW22" s="148"/>
      <c r="EX22" s="148"/>
      <c r="EY22" s="148"/>
      <c r="EZ22" s="148"/>
      <c r="FA22" s="148"/>
      <c r="FB22" s="148"/>
      <c r="FC22" s="148"/>
      <c r="FD22" s="148"/>
      <c r="FE22" s="148"/>
      <c r="FF22" s="148"/>
      <c r="FG22" s="148"/>
      <c r="FH22" s="148"/>
      <c r="FI22" s="148"/>
      <c r="FJ22" s="148"/>
      <c r="FK22" s="148"/>
      <c r="FL22" s="148"/>
      <c r="FM22" s="148"/>
      <c r="FN22" s="148"/>
      <c r="FO22" s="148"/>
      <c r="FP22" s="148"/>
      <c r="FQ22" s="148"/>
      <c r="FR22" s="148"/>
      <c r="FS22" s="148"/>
      <c r="FT22" s="148"/>
      <c r="FU22" s="148"/>
      <c r="FV22" s="148"/>
      <c r="FW22" s="148"/>
      <c r="FX22" s="148"/>
      <c r="FY22" s="148"/>
      <c r="FZ22" s="148"/>
      <c r="GA22" s="148"/>
      <c r="GB22" s="148"/>
      <c r="GC22" s="148"/>
      <c r="GD22" s="148"/>
      <c r="GE22" s="149"/>
    </row>
    <row r="23" spans="1:187" x14ac:dyDescent="0.2">
      <c r="A23" s="147">
        <v>1</v>
      </c>
      <c r="B23" s="147"/>
      <c r="C23" s="147"/>
      <c r="D23" s="147"/>
      <c r="E23" s="147"/>
      <c r="F23" s="150" t="s">
        <v>377</v>
      </c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  <c r="BI23" s="148"/>
      <c r="BJ23" s="148"/>
      <c r="BK23" s="148"/>
      <c r="BL23" s="148"/>
      <c r="BM23" s="148"/>
      <c r="BN23" s="148"/>
      <c r="BO23" s="148"/>
      <c r="BP23" s="148"/>
      <c r="BQ23" s="148"/>
      <c r="BR23" s="148"/>
      <c r="BS23" s="148"/>
      <c r="BT23" s="148"/>
      <c r="BU23" s="148"/>
      <c r="BV23" s="148"/>
      <c r="BW23" s="148"/>
      <c r="BX23" s="148"/>
      <c r="BY23" s="148"/>
      <c r="BZ23" s="148"/>
      <c r="CA23" s="148"/>
      <c r="CB23" s="148"/>
      <c r="CC23" s="148"/>
      <c r="CD23" s="148"/>
      <c r="CE23" s="148"/>
      <c r="CF23" s="148"/>
      <c r="CG23" s="148"/>
      <c r="CH23" s="148"/>
      <c r="CI23" s="148"/>
      <c r="CJ23" s="148"/>
      <c r="CK23" s="148"/>
      <c r="CL23" s="148"/>
      <c r="CM23" s="148"/>
      <c r="CN23" s="148"/>
      <c r="CO23" s="148"/>
      <c r="CP23" s="148"/>
      <c r="CQ23" s="148"/>
      <c r="CR23" s="148"/>
      <c r="CS23" s="148"/>
      <c r="CT23" s="148"/>
      <c r="CU23" s="148"/>
      <c r="CV23" s="148"/>
      <c r="CW23" s="148"/>
      <c r="CX23" s="148"/>
      <c r="CY23" s="148"/>
      <c r="CZ23" s="148"/>
      <c r="DA23" s="148"/>
      <c r="DB23" s="148"/>
      <c r="DC23" s="148"/>
      <c r="DD23" s="148"/>
      <c r="DE23" s="148"/>
      <c r="DF23" s="148"/>
      <c r="DG23" s="148"/>
      <c r="DH23" s="148"/>
      <c r="DI23" s="148"/>
      <c r="DJ23" s="148"/>
      <c r="DK23" s="148"/>
      <c r="DL23" s="148"/>
      <c r="DM23" s="148"/>
      <c r="DN23" s="148"/>
      <c r="DO23" s="148"/>
      <c r="DP23" s="148"/>
      <c r="DQ23" s="148"/>
      <c r="DR23" s="148"/>
      <c r="DS23" s="148"/>
      <c r="DT23" s="148"/>
      <c r="DU23" s="148"/>
      <c r="DV23" s="148"/>
      <c r="DW23" s="148"/>
      <c r="DX23" s="148"/>
      <c r="DY23" s="148"/>
      <c r="DZ23" s="148"/>
      <c r="EA23" s="148"/>
      <c r="EB23" s="148"/>
      <c r="EC23" s="148"/>
      <c r="ED23" s="148"/>
      <c r="EE23" s="148"/>
      <c r="EF23" s="148"/>
      <c r="EG23" s="148"/>
      <c r="EH23" s="148"/>
      <c r="EI23" s="148"/>
      <c r="EJ23" s="148"/>
      <c r="EK23" s="148"/>
      <c r="EL23" s="148"/>
      <c r="EM23" s="148"/>
      <c r="EN23" s="148"/>
      <c r="EO23" s="148"/>
      <c r="EP23" s="148"/>
      <c r="EQ23" s="148"/>
      <c r="ER23" s="149"/>
      <c r="ES23" s="202">
        <f>146106900+531376.52+4609080+5123276+37800-3032405.94-301282+154440+230566+3077572.28-200000+272855.85+2740500+52080</f>
        <v>159402758.71000001</v>
      </c>
      <c r="ET23" s="203"/>
      <c r="EU23" s="203"/>
      <c r="EV23" s="203"/>
      <c r="EW23" s="203"/>
      <c r="EX23" s="203"/>
      <c r="EY23" s="203"/>
      <c r="EZ23" s="203"/>
      <c r="FA23" s="203"/>
      <c r="FB23" s="203"/>
      <c r="FC23" s="203"/>
      <c r="FD23" s="203"/>
      <c r="FE23" s="203"/>
      <c r="FF23" s="203"/>
      <c r="FG23" s="203"/>
      <c r="FH23" s="203"/>
      <c r="FI23" s="203"/>
      <c r="FJ23" s="203"/>
      <c r="FK23" s="203"/>
      <c r="FL23" s="203"/>
      <c r="FM23" s="203"/>
      <c r="FN23" s="203"/>
      <c r="FO23" s="203"/>
      <c r="FP23" s="203"/>
      <c r="FQ23" s="203"/>
      <c r="FR23" s="203"/>
      <c r="FS23" s="203"/>
      <c r="FT23" s="203"/>
      <c r="FU23" s="203"/>
      <c r="FV23" s="203"/>
      <c r="FW23" s="203"/>
      <c r="FX23" s="203"/>
      <c r="FY23" s="203"/>
      <c r="FZ23" s="203"/>
      <c r="GA23" s="203"/>
      <c r="GB23" s="203"/>
      <c r="GC23" s="203"/>
      <c r="GD23" s="203"/>
      <c r="GE23" s="204"/>
    </row>
    <row r="24" spans="1:187" ht="11.25" customHeight="1" x14ac:dyDescent="0.2">
      <c r="A24" s="170" t="s">
        <v>371</v>
      </c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1"/>
      <c r="AB24" s="171"/>
      <c r="AC24" s="171"/>
      <c r="AD24" s="171"/>
      <c r="AE24" s="171"/>
      <c r="AF24" s="171"/>
      <c r="AG24" s="171"/>
      <c r="AH24" s="171"/>
      <c r="AI24" s="171"/>
      <c r="AJ24" s="171"/>
      <c r="AK24" s="171"/>
      <c r="AL24" s="171"/>
      <c r="AM24" s="171"/>
      <c r="AN24" s="171"/>
      <c r="AO24" s="171"/>
      <c r="AP24" s="171"/>
      <c r="AQ24" s="171"/>
      <c r="AR24" s="171"/>
      <c r="AS24" s="171"/>
      <c r="AT24" s="171"/>
      <c r="AU24" s="171"/>
      <c r="AV24" s="171"/>
      <c r="AW24" s="171"/>
      <c r="AX24" s="171"/>
      <c r="AY24" s="171"/>
      <c r="AZ24" s="171"/>
      <c r="BA24" s="171"/>
      <c r="BB24" s="171"/>
      <c r="BC24" s="171"/>
      <c r="BD24" s="171"/>
      <c r="BE24" s="171"/>
      <c r="BF24" s="171"/>
      <c r="BG24" s="171"/>
      <c r="BH24" s="171"/>
      <c r="BI24" s="171"/>
      <c r="BJ24" s="171"/>
      <c r="BK24" s="171"/>
      <c r="BL24" s="171"/>
      <c r="BM24" s="171"/>
      <c r="BN24" s="171"/>
      <c r="BO24" s="171"/>
      <c r="BP24" s="171"/>
      <c r="BQ24" s="171"/>
      <c r="BR24" s="171"/>
      <c r="BS24" s="171"/>
      <c r="BT24" s="171"/>
      <c r="BU24" s="171"/>
      <c r="BV24" s="171"/>
      <c r="BW24" s="171"/>
      <c r="BX24" s="171"/>
      <c r="BY24" s="171"/>
      <c r="BZ24" s="171"/>
      <c r="CA24" s="171"/>
      <c r="CB24" s="171"/>
      <c r="CC24" s="171"/>
      <c r="CD24" s="171"/>
      <c r="CE24" s="171"/>
      <c r="CF24" s="171"/>
      <c r="CG24" s="171"/>
      <c r="CH24" s="171"/>
      <c r="CI24" s="171"/>
      <c r="CJ24" s="171"/>
      <c r="CK24" s="171"/>
      <c r="CL24" s="171"/>
      <c r="CM24" s="171"/>
      <c r="CN24" s="171"/>
      <c r="CO24" s="171"/>
      <c r="CP24" s="171"/>
      <c r="CQ24" s="171"/>
      <c r="CR24" s="171"/>
      <c r="CS24" s="171"/>
      <c r="CT24" s="171"/>
      <c r="CU24" s="171"/>
      <c r="CV24" s="171"/>
      <c r="CW24" s="171"/>
      <c r="CX24" s="171"/>
      <c r="CY24" s="171"/>
      <c r="CZ24" s="171"/>
      <c r="DA24" s="171"/>
      <c r="DB24" s="171"/>
      <c r="DC24" s="171"/>
      <c r="DD24" s="171"/>
      <c r="DE24" s="171"/>
      <c r="DF24" s="171"/>
      <c r="DG24" s="171"/>
      <c r="DH24" s="171"/>
      <c r="DI24" s="171"/>
      <c r="DJ24" s="171"/>
      <c r="DK24" s="171"/>
      <c r="DL24" s="171"/>
      <c r="DM24" s="171"/>
      <c r="DN24" s="171"/>
      <c r="DO24" s="171"/>
      <c r="DP24" s="171"/>
      <c r="DQ24" s="171"/>
      <c r="DR24" s="171"/>
      <c r="DS24" s="171"/>
      <c r="DT24" s="171"/>
      <c r="DU24" s="171"/>
      <c r="DV24" s="171"/>
      <c r="DW24" s="171"/>
      <c r="DX24" s="171"/>
      <c r="DY24" s="171"/>
      <c r="DZ24" s="171"/>
      <c r="EA24" s="171"/>
      <c r="EB24" s="171"/>
      <c r="EC24" s="171"/>
      <c r="ED24" s="171"/>
      <c r="EE24" s="171"/>
      <c r="EF24" s="171"/>
      <c r="EG24" s="171"/>
      <c r="EH24" s="171"/>
      <c r="EI24" s="171"/>
      <c r="EJ24" s="171"/>
      <c r="EK24" s="171"/>
      <c r="EL24" s="171"/>
      <c r="EM24" s="171"/>
      <c r="EN24" s="171"/>
      <c r="EO24" s="171"/>
      <c r="EP24" s="171"/>
      <c r="EQ24" s="171"/>
      <c r="ER24" s="172"/>
      <c r="ES24" s="205">
        <f>SUM(ES23:ES23)</f>
        <v>159402758.71000001</v>
      </c>
      <c r="ET24" s="206"/>
      <c r="EU24" s="206"/>
      <c r="EV24" s="206"/>
      <c r="EW24" s="206"/>
      <c r="EX24" s="206"/>
      <c r="EY24" s="206"/>
      <c r="EZ24" s="206"/>
      <c r="FA24" s="206"/>
      <c r="FB24" s="206"/>
      <c r="FC24" s="206"/>
      <c r="FD24" s="206"/>
      <c r="FE24" s="206"/>
      <c r="FF24" s="206"/>
      <c r="FG24" s="206"/>
      <c r="FH24" s="206"/>
      <c r="FI24" s="206"/>
      <c r="FJ24" s="206"/>
      <c r="FK24" s="206"/>
      <c r="FL24" s="206"/>
      <c r="FM24" s="206"/>
      <c r="FN24" s="206"/>
      <c r="FO24" s="206"/>
      <c r="FP24" s="206"/>
      <c r="FQ24" s="206"/>
      <c r="FR24" s="206"/>
      <c r="FS24" s="206"/>
      <c r="FT24" s="206"/>
      <c r="FU24" s="206"/>
      <c r="FV24" s="206"/>
      <c r="FW24" s="206"/>
      <c r="FX24" s="206"/>
      <c r="FY24" s="206"/>
      <c r="FZ24" s="206"/>
      <c r="GA24" s="206"/>
      <c r="GB24" s="206"/>
      <c r="GC24" s="206"/>
      <c r="GD24" s="206"/>
      <c r="GE24" s="207"/>
    </row>
    <row r="25" spans="1:187" x14ac:dyDescent="0.2">
      <c r="A25" s="5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  <c r="EI25" s="50"/>
      <c r="EJ25" s="50"/>
      <c r="EK25" s="50"/>
      <c r="EL25" s="50"/>
      <c r="EM25" s="50"/>
      <c r="EN25" s="50"/>
      <c r="EO25" s="50"/>
      <c r="EP25" s="50"/>
      <c r="EQ25" s="50"/>
      <c r="ER25" s="50"/>
      <c r="ES25" s="50"/>
      <c r="ET25" s="50"/>
      <c r="EU25" s="50"/>
      <c r="EV25" s="50"/>
      <c r="EW25" s="50"/>
      <c r="EX25" s="50"/>
      <c r="EY25" s="50"/>
      <c r="EZ25" s="50"/>
      <c r="FA25" s="50"/>
      <c r="FB25" s="50"/>
      <c r="FC25" s="50"/>
      <c r="FD25" s="50"/>
      <c r="FE25" s="50"/>
      <c r="FF25" s="50"/>
      <c r="FG25" s="50"/>
      <c r="FH25" s="50"/>
      <c r="FI25" s="50"/>
      <c r="FJ25" s="50"/>
      <c r="FK25" s="50"/>
      <c r="FL25" s="50"/>
      <c r="FM25" s="50"/>
      <c r="FN25" s="50"/>
      <c r="FO25" s="50"/>
      <c r="FP25" s="50"/>
      <c r="FQ25" s="50"/>
      <c r="FR25" s="50"/>
      <c r="FS25" s="50"/>
      <c r="FT25" s="50"/>
      <c r="FU25" s="50"/>
      <c r="FV25" s="50"/>
      <c r="FW25" s="50"/>
      <c r="FX25" s="50"/>
      <c r="FY25" s="50"/>
      <c r="FZ25" s="50"/>
      <c r="GA25" s="50"/>
      <c r="GB25" s="50"/>
      <c r="GC25" s="50"/>
      <c r="GD25" s="50"/>
      <c r="GE25" s="50"/>
    </row>
    <row r="26" spans="1:187" ht="11.25" customHeight="1" x14ac:dyDescent="0.2">
      <c r="A26" s="208" t="s">
        <v>378</v>
      </c>
      <c r="B26" s="208"/>
      <c r="C26" s="208"/>
      <c r="D26" s="208"/>
      <c r="E26" s="208"/>
      <c r="F26" s="208"/>
      <c r="G26" s="208"/>
      <c r="H26" s="208"/>
      <c r="I26" s="208"/>
      <c r="J26" s="208"/>
      <c r="K26" s="208"/>
      <c r="L26" s="208"/>
      <c r="M26" s="208"/>
      <c r="N26" s="208"/>
      <c r="O26" s="208"/>
      <c r="P26" s="208"/>
      <c r="Q26" s="208"/>
      <c r="R26" s="208"/>
      <c r="S26" s="208"/>
      <c r="T26" s="208"/>
      <c r="U26" s="208"/>
      <c r="V26" s="208"/>
      <c r="W26" s="208"/>
      <c r="X26" s="208"/>
      <c r="Y26" s="208"/>
      <c r="Z26" s="208"/>
      <c r="AA26" s="208"/>
      <c r="AB26" s="208"/>
      <c r="AC26" s="208"/>
      <c r="AD26" s="208"/>
      <c r="AE26" s="208"/>
      <c r="AF26" s="208"/>
      <c r="AG26" s="208"/>
      <c r="AH26" s="208"/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8"/>
      <c r="BC26" s="208"/>
      <c r="BD26" s="208"/>
      <c r="BE26" s="208"/>
      <c r="BF26" s="208"/>
      <c r="BG26" s="208"/>
      <c r="BH26" s="208"/>
      <c r="BI26" s="208"/>
      <c r="BJ26" s="208"/>
      <c r="BK26" s="208"/>
      <c r="BL26" s="208"/>
      <c r="BM26" s="208"/>
      <c r="BN26" s="208"/>
      <c r="BO26" s="208"/>
      <c r="BP26" s="208"/>
      <c r="BQ26" s="208"/>
      <c r="BR26" s="208"/>
      <c r="BS26" s="208"/>
      <c r="BT26" s="208"/>
      <c r="BU26" s="208"/>
      <c r="BV26" s="208"/>
      <c r="BW26" s="208"/>
      <c r="BX26" s="208"/>
      <c r="BY26" s="208"/>
      <c r="BZ26" s="208"/>
      <c r="CA26" s="208"/>
      <c r="CB26" s="208"/>
      <c r="CC26" s="208"/>
      <c r="CD26" s="208"/>
      <c r="CE26" s="208"/>
      <c r="CF26" s="208"/>
      <c r="CG26" s="208"/>
      <c r="CH26" s="208"/>
      <c r="CI26" s="208"/>
      <c r="CJ26" s="208"/>
      <c r="CK26" s="208"/>
      <c r="CL26" s="208"/>
      <c r="CM26" s="208"/>
      <c r="CN26" s="208"/>
      <c r="CO26" s="208"/>
      <c r="CP26" s="208"/>
      <c r="CQ26" s="208"/>
      <c r="CR26" s="208"/>
      <c r="CS26" s="208"/>
      <c r="CT26" s="208"/>
      <c r="CU26" s="208"/>
      <c r="CV26" s="208"/>
      <c r="CW26" s="208"/>
      <c r="CX26" s="208"/>
      <c r="CY26" s="208"/>
      <c r="CZ26" s="208"/>
      <c r="DA26" s="208"/>
      <c r="DB26" s="208"/>
      <c r="DC26" s="208"/>
      <c r="DD26" s="208"/>
      <c r="DE26" s="208"/>
      <c r="DF26" s="208"/>
      <c r="DG26" s="208"/>
      <c r="DH26" s="208"/>
      <c r="DI26" s="208"/>
      <c r="DJ26" s="208"/>
      <c r="DK26" s="208"/>
      <c r="DL26" s="208"/>
      <c r="DM26" s="208"/>
      <c r="DN26" s="208"/>
      <c r="DO26" s="208"/>
      <c r="DP26" s="208"/>
      <c r="DQ26" s="208"/>
      <c r="DR26" s="208"/>
      <c r="DS26" s="208"/>
      <c r="DT26" s="208"/>
      <c r="DU26" s="208"/>
      <c r="DV26" s="208"/>
      <c r="DW26" s="208"/>
      <c r="DX26" s="208"/>
      <c r="DY26" s="208"/>
      <c r="DZ26" s="208"/>
      <c r="EA26" s="208"/>
      <c r="EB26" s="208"/>
      <c r="EC26" s="208"/>
      <c r="ED26" s="208"/>
      <c r="EE26" s="208"/>
      <c r="EF26" s="208"/>
      <c r="EG26" s="208"/>
      <c r="EH26" s="208"/>
      <c r="EI26" s="208"/>
      <c r="EJ26" s="208"/>
      <c r="EK26" s="208"/>
      <c r="EL26" s="208"/>
      <c r="EM26" s="208"/>
      <c r="EN26" s="208"/>
      <c r="EO26" s="208"/>
      <c r="EP26" s="208"/>
      <c r="EQ26" s="208"/>
      <c r="ER26" s="208"/>
      <c r="ES26" s="208"/>
      <c r="ET26" s="208"/>
      <c r="EU26" s="208"/>
      <c r="EV26" s="208"/>
      <c r="EW26" s="208"/>
      <c r="EX26" s="208"/>
      <c r="EY26" s="208"/>
      <c r="EZ26" s="208"/>
      <c r="FA26" s="208"/>
      <c r="FB26" s="208"/>
      <c r="FC26" s="208"/>
      <c r="FD26" s="208"/>
      <c r="FE26" s="208"/>
      <c r="FF26" s="208"/>
      <c r="FG26" s="208"/>
      <c r="FH26" s="208"/>
      <c r="FI26" s="208"/>
      <c r="FJ26" s="208"/>
      <c r="FK26" s="208"/>
      <c r="FL26" s="208"/>
      <c r="FM26" s="208"/>
      <c r="FN26" s="208"/>
      <c r="FO26" s="208"/>
      <c r="FP26" s="208"/>
      <c r="FQ26" s="208"/>
      <c r="FR26" s="208"/>
      <c r="FS26" s="208"/>
      <c r="FT26" s="208"/>
      <c r="FU26" s="208"/>
      <c r="FV26" s="208"/>
      <c r="FW26" s="208"/>
      <c r="FX26" s="208"/>
      <c r="FY26" s="208"/>
      <c r="FZ26" s="208"/>
      <c r="GA26" s="208"/>
      <c r="GB26" s="208"/>
      <c r="GC26" s="208"/>
      <c r="GD26" s="208"/>
      <c r="GE26" s="208"/>
    </row>
    <row r="27" spans="1:187" ht="6.75" customHeight="1" x14ac:dyDescent="0.2">
      <c r="A27" s="5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/>
      <c r="DD27" s="50"/>
      <c r="DE27" s="50"/>
      <c r="DF27" s="50"/>
      <c r="DG27" s="50"/>
      <c r="DH27" s="50"/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0"/>
      <c r="DT27" s="50"/>
      <c r="DU27" s="50"/>
      <c r="DV27" s="50"/>
      <c r="DW27" s="50"/>
      <c r="DX27" s="50"/>
      <c r="DY27" s="50"/>
      <c r="DZ27" s="50"/>
      <c r="EA27" s="50"/>
      <c r="EB27" s="50"/>
      <c r="EC27" s="50"/>
      <c r="ED27" s="50"/>
      <c r="EE27" s="50"/>
      <c r="EF27" s="50"/>
      <c r="EG27" s="50"/>
      <c r="EH27" s="50"/>
      <c r="EI27" s="50"/>
      <c r="EJ27" s="50"/>
      <c r="EK27" s="50"/>
      <c r="EL27" s="50"/>
      <c r="EM27" s="50"/>
      <c r="EN27" s="50"/>
      <c r="EO27" s="50"/>
      <c r="EP27" s="50"/>
      <c r="EQ27" s="50"/>
      <c r="ER27" s="50"/>
      <c r="ES27" s="50"/>
      <c r="ET27" s="50"/>
      <c r="EU27" s="50"/>
      <c r="EV27" s="50"/>
      <c r="EW27" s="50"/>
      <c r="EX27" s="50"/>
      <c r="EY27" s="50"/>
      <c r="EZ27" s="50"/>
      <c r="FA27" s="50"/>
      <c r="FB27" s="50"/>
      <c r="FC27" s="50"/>
      <c r="FD27" s="50"/>
      <c r="FE27" s="50"/>
      <c r="FF27" s="50"/>
      <c r="FG27" s="50"/>
      <c r="FH27" s="50"/>
      <c r="FI27" s="50"/>
      <c r="FJ27" s="50"/>
      <c r="FK27" s="50"/>
      <c r="FL27" s="50"/>
      <c r="FM27" s="50"/>
      <c r="FN27" s="50"/>
      <c r="FO27" s="50"/>
      <c r="FP27" s="50"/>
      <c r="FQ27" s="50"/>
      <c r="FR27" s="50"/>
      <c r="FS27" s="50"/>
      <c r="FT27" s="50"/>
      <c r="FU27" s="50"/>
      <c r="FV27" s="50"/>
      <c r="FW27" s="50"/>
      <c r="FX27" s="50"/>
      <c r="FY27" s="50"/>
      <c r="FZ27" s="50"/>
      <c r="GA27" s="50"/>
      <c r="GB27" s="50"/>
      <c r="GC27" s="50"/>
      <c r="GD27" s="50"/>
      <c r="GE27" s="50"/>
    </row>
    <row r="28" spans="1:187" ht="24.75" customHeight="1" x14ac:dyDescent="0.25">
      <c r="A28" s="156" t="s">
        <v>351</v>
      </c>
      <c r="B28" s="158"/>
      <c r="C28" s="158"/>
      <c r="D28" s="158"/>
      <c r="E28" s="163"/>
      <c r="F28" s="173" t="s">
        <v>379</v>
      </c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74"/>
      <c r="AP28" s="174"/>
      <c r="AQ28" s="175"/>
      <c r="AR28" s="156" t="s">
        <v>353</v>
      </c>
      <c r="AS28" s="158"/>
      <c r="AT28" s="158"/>
      <c r="AU28" s="158"/>
      <c r="AV28" s="158"/>
      <c r="AW28" s="158"/>
      <c r="AX28" s="158"/>
      <c r="AY28" s="158"/>
      <c r="AZ28" s="158"/>
      <c r="BA28" s="158"/>
      <c r="BB28" s="158"/>
      <c r="BC28" s="163"/>
      <c r="BD28" s="156" t="s">
        <v>354</v>
      </c>
      <c r="BE28" s="158"/>
      <c r="BF28" s="158"/>
      <c r="BG28" s="158"/>
      <c r="BH28" s="158"/>
      <c r="BI28" s="158"/>
      <c r="BJ28" s="158"/>
      <c r="BK28" s="158"/>
      <c r="BL28" s="158"/>
      <c r="BM28" s="163"/>
      <c r="BN28" s="156" t="s">
        <v>355</v>
      </c>
      <c r="BO28" s="158"/>
      <c r="BP28" s="158"/>
      <c r="BQ28" s="158"/>
      <c r="BR28" s="158"/>
      <c r="BS28" s="158"/>
      <c r="BT28" s="158"/>
      <c r="BU28" s="158"/>
      <c r="BV28" s="158"/>
      <c r="BW28" s="158"/>
      <c r="BX28" s="158"/>
      <c r="BY28" s="158"/>
      <c r="BZ28" s="158"/>
      <c r="CA28" s="158"/>
      <c r="CB28" s="158"/>
      <c r="CC28" s="163"/>
      <c r="CD28" s="156" t="s">
        <v>380</v>
      </c>
      <c r="CE28" s="158"/>
      <c r="CF28" s="158"/>
      <c r="CG28" s="158"/>
      <c r="CH28" s="158"/>
      <c r="CI28" s="158"/>
      <c r="CJ28" s="158"/>
      <c r="CK28" s="158"/>
      <c r="CL28" s="158"/>
      <c r="CM28" s="158"/>
      <c r="CN28" s="158"/>
      <c r="CO28" s="158"/>
      <c r="CP28" s="158"/>
      <c r="CQ28" s="156" t="s">
        <v>381</v>
      </c>
      <c r="CR28" s="157"/>
      <c r="CS28" s="157"/>
      <c r="CT28" s="157"/>
      <c r="CU28" s="157"/>
      <c r="CV28" s="157"/>
      <c r="CW28" s="157"/>
      <c r="CX28" s="157"/>
      <c r="CY28" s="158"/>
      <c r="CZ28" s="158"/>
      <c r="DA28" s="158"/>
      <c r="DB28" s="147" t="s">
        <v>358</v>
      </c>
      <c r="DC28" s="162"/>
      <c r="DD28" s="162"/>
      <c r="DE28" s="162"/>
      <c r="DF28" s="162"/>
      <c r="DG28" s="162"/>
      <c r="DH28" s="162"/>
      <c r="DI28" s="162"/>
      <c r="DJ28" s="162"/>
      <c r="DK28" s="162"/>
      <c r="DL28" s="162"/>
      <c r="DM28" s="162"/>
      <c r="DN28" s="156" t="s">
        <v>359</v>
      </c>
      <c r="DO28" s="158"/>
      <c r="DP28" s="158"/>
      <c r="DQ28" s="158"/>
      <c r="DR28" s="158"/>
      <c r="DS28" s="158"/>
      <c r="DT28" s="158"/>
      <c r="DU28" s="158"/>
      <c r="DV28" s="158"/>
      <c r="DW28" s="158"/>
      <c r="DX28" s="158"/>
      <c r="DY28" s="158"/>
      <c r="DZ28" s="158"/>
      <c r="EA28" s="158"/>
      <c r="EB28" s="158"/>
      <c r="EC28" s="163"/>
      <c r="ED28" s="166" t="s">
        <v>360</v>
      </c>
      <c r="EE28" s="167"/>
      <c r="EF28" s="167"/>
      <c r="EG28" s="167"/>
      <c r="EH28" s="167"/>
      <c r="EI28" s="167"/>
      <c r="EJ28" s="167"/>
      <c r="EK28" s="167"/>
      <c r="EL28" s="167"/>
      <c r="EM28" s="167"/>
      <c r="EN28" s="167"/>
      <c r="EO28" s="167"/>
      <c r="EP28" s="167"/>
      <c r="EQ28" s="167"/>
      <c r="ER28" s="167"/>
      <c r="ES28" s="167"/>
      <c r="ET28" s="167"/>
      <c r="EU28" s="167"/>
      <c r="EV28" s="167"/>
      <c r="EW28" s="167"/>
      <c r="EX28" s="167"/>
      <c r="EY28" s="167"/>
      <c r="EZ28" s="167"/>
      <c r="FA28" s="167"/>
      <c r="FB28" s="167"/>
      <c r="FC28" s="167"/>
      <c r="FD28" s="167"/>
      <c r="FE28" s="167"/>
      <c r="FF28" s="167"/>
      <c r="FG28" s="167"/>
      <c r="FH28" s="167"/>
      <c r="FI28" s="167"/>
      <c r="FJ28" s="167"/>
      <c r="FK28" s="167"/>
      <c r="FL28" s="168"/>
      <c r="FM28" s="168"/>
      <c r="FN28" s="168"/>
      <c r="FO28" s="168"/>
      <c r="FP28" s="168"/>
      <c r="FQ28" s="168"/>
      <c r="FR28" s="168"/>
      <c r="FS28" s="168"/>
      <c r="FT28" s="168"/>
      <c r="FU28" s="168"/>
      <c r="FV28" s="168"/>
      <c r="FW28" s="168"/>
      <c r="FX28" s="168"/>
      <c r="FY28" s="168"/>
      <c r="FZ28" s="168"/>
      <c r="GA28" s="168"/>
      <c r="GB28" s="168"/>
      <c r="GC28" s="168"/>
      <c r="GD28" s="168"/>
      <c r="GE28" s="169"/>
    </row>
    <row r="29" spans="1:187" ht="56.25" customHeight="1" x14ac:dyDescent="0.2">
      <c r="A29" s="164"/>
      <c r="B29" s="161"/>
      <c r="C29" s="161"/>
      <c r="D29" s="161"/>
      <c r="E29" s="165"/>
      <c r="F29" s="176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8"/>
      <c r="AR29" s="164"/>
      <c r="AS29" s="161"/>
      <c r="AT29" s="161"/>
      <c r="AU29" s="161"/>
      <c r="AV29" s="161"/>
      <c r="AW29" s="161"/>
      <c r="AX29" s="161"/>
      <c r="AY29" s="161"/>
      <c r="AZ29" s="161"/>
      <c r="BA29" s="161"/>
      <c r="BB29" s="161"/>
      <c r="BC29" s="165"/>
      <c r="BD29" s="164"/>
      <c r="BE29" s="161"/>
      <c r="BF29" s="161"/>
      <c r="BG29" s="161"/>
      <c r="BH29" s="161"/>
      <c r="BI29" s="161"/>
      <c r="BJ29" s="161"/>
      <c r="BK29" s="161"/>
      <c r="BL29" s="161"/>
      <c r="BM29" s="165"/>
      <c r="BN29" s="164"/>
      <c r="BO29" s="161"/>
      <c r="BP29" s="161"/>
      <c r="BQ29" s="161"/>
      <c r="BR29" s="161"/>
      <c r="BS29" s="161"/>
      <c r="BT29" s="161"/>
      <c r="BU29" s="161"/>
      <c r="BV29" s="161"/>
      <c r="BW29" s="161"/>
      <c r="BX29" s="161"/>
      <c r="BY29" s="161"/>
      <c r="BZ29" s="161"/>
      <c r="CA29" s="161"/>
      <c r="CB29" s="161"/>
      <c r="CC29" s="165"/>
      <c r="CD29" s="164"/>
      <c r="CE29" s="161"/>
      <c r="CF29" s="161"/>
      <c r="CG29" s="161"/>
      <c r="CH29" s="161"/>
      <c r="CI29" s="161"/>
      <c r="CJ29" s="161"/>
      <c r="CK29" s="161"/>
      <c r="CL29" s="161"/>
      <c r="CM29" s="161"/>
      <c r="CN29" s="161"/>
      <c r="CO29" s="161"/>
      <c r="CP29" s="161"/>
      <c r="CQ29" s="159"/>
      <c r="CR29" s="160"/>
      <c r="CS29" s="160"/>
      <c r="CT29" s="160"/>
      <c r="CU29" s="160"/>
      <c r="CV29" s="160"/>
      <c r="CW29" s="160"/>
      <c r="CX29" s="160"/>
      <c r="CY29" s="161"/>
      <c r="CZ29" s="161"/>
      <c r="DA29" s="161"/>
      <c r="DB29" s="162"/>
      <c r="DC29" s="162"/>
      <c r="DD29" s="162"/>
      <c r="DE29" s="162"/>
      <c r="DF29" s="162"/>
      <c r="DG29" s="162"/>
      <c r="DH29" s="162"/>
      <c r="DI29" s="162"/>
      <c r="DJ29" s="162"/>
      <c r="DK29" s="162"/>
      <c r="DL29" s="162"/>
      <c r="DM29" s="162"/>
      <c r="DN29" s="164"/>
      <c r="DO29" s="161"/>
      <c r="DP29" s="161"/>
      <c r="DQ29" s="161"/>
      <c r="DR29" s="161"/>
      <c r="DS29" s="161"/>
      <c r="DT29" s="161"/>
      <c r="DU29" s="161"/>
      <c r="DV29" s="161"/>
      <c r="DW29" s="161"/>
      <c r="DX29" s="161"/>
      <c r="DY29" s="161"/>
      <c r="DZ29" s="161"/>
      <c r="EA29" s="161"/>
      <c r="EB29" s="161"/>
      <c r="EC29" s="165"/>
      <c r="ED29" s="150" t="s">
        <v>382</v>
      </c>
      <c r="EE29" s="151"/>
      <c r="EF29" s="151"/>
      <c r="EG29" s="151"/>
      <c r="EH29" s="151"/>
      <c r="EI29" s="151"/>
      <c r="EJ29" s="151"/>
      <c r="EK29" s="151"/>
      <c r="EL29" s="151"/>
      <c r="EM29" s="151"/>
      <c r="EN29" s="151"/>
      <c r="EO29" s="151"/>
      <c r="EP29" s="151"/>
      <c r="EQ29" s="151"/>
      <c r="ER29" s="151"/>
      <c r="ES29" s="151"/>
      <c r="ET29" s="151"/>
      <c r="EU29" s="151"/>
      <c r="EV29" s="150" t="s">
        <v>383</v>
      </c>
      <c r="EW29" s="148"/>
      <c r="EX29" s="148"/>
      <c r="EY29" s="148"/>
      <c r="EZ29" s="148"/>
      <c r="FA29" s="148"/>
      <c r="FB29" s="148"/>
      <c r="FC29" s="148"/>
      <c r="FD29" s="148"/>
      <c r="FE29" s="148"/>
      <c r="FF29" s="148"/>
      <c r="FG29" s="148"/>
      <c r="FH29" s="148"/>
      <c r="FI29" s="148"/>
      <c r="FJ29" s="148"/>
      <c r="FK29" s="149"/>
      <c r="FL29" s="148" t="s">
        <v>363</v>
      </c>
      <c r="FM29" s="148"/>
      <c r="FN29" s="148"/>
      <c r="FO29" s="148"/>
      <c r="FP29" s="148"/>
      <c r="FQ29" s="148"/>
      <c r="FR29" s="148"/>
      <c r="FS29" s="148"/>
      <c r="FT29" s="148"/>
      <c r="FU29" s="148"/>
      <c r="FV29" s="148"/>
      <c r="FW29" s="148"/>
      <c r="FX29" s="148"/>
      <c r="FY29" s="148"/>
      <c r="FZ29" s="148"/>
      <c r="GA29" s="148"/>
      <c r="GB29" s="148"/>
      <c r="GC29" s="148"/>
      <c r="GD29" s="148"/>
      <c r="GE29" s="149"/>
    </row>
    <row r="30" spans="1:187" x14ac:dyDescent="0.2">
      <c r="A30" s="147">
        <v>1</v>
      </c>
      <c r="B30" s="147"/>
      <c r="C30" s="147"/>
      <c r="D30" s="147"/>
      <c r="E30" s="147"/>
      <c r="F30" s="150">
        <v>2</v>
      </c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50">
        <v>3</v>
      </c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50">
        <v>4</v>
      </c>
      <c r="BE30" s="148"/>
      <c r="BF30" s="148"/>
      <c r="BG30" s="148"/>
      <c r="BH30" s="148"/>
      <c r="BI30" s="148"/>
      <c r="BJ30" s="148"/>
      <c r="BK30" s="148"/>
      <c r="BL30" s="148"/>
      <c r="BM30" s="149"/>
      <c r="BN30" s="150">
        <v>5</v>
      </c>
      <c r="BO30" s="148"/>
      <c r="BP30" s="148"/>
      <c r="BQ30" s="148"/>
      <c r="BR30" s="148"/>
      <c r="BS30" s="148"/>
      <c r="BT30" s="148"/>
      <c r="BU30" s="148"/>
      <c r="BV30" s="148"/>
      <c r="BW30" s="148"/>
      <c r="BX30" s="148"/>
      <c r="BY30" s="148"/>
      <c r="BZ30" s="148"/>
      <c r="CA30" s="148"/>
      <c r="CB30" s="148"/>
      <c r="CC30" s="149"/>
      <c r="CD30" s="150">
        <v>6</v>
      </c>
      <c r="CE30" s="148"/>
      <c r="CF30" s="148"/>
      <c r="CG30" s="148"/>
      <c r="CH30" s="148"/>
      <c r="CI30" s="148"/>
      <c r="CJ30" s="148"/>
      <c r="CK30" s="148"/>
      <c r="CL30" s="148"/>
      <c r="CM30" s="148"/>
      <c r="CN30" s="148"/>
      <c r="CO30" s="148"/>
      <c r="CP30" s="148"/>
      <c r="CQ30" s="147">
        <v>7</v>
      </c>
      <c r="CR30" s="147"/>
      <c r="CS30" s="147"/>
      <c r="CT30" s="147"/>
      <c r="CU30" s="147"/>
      <c r="CV30" s="147"/>
      <c r="CW30" s="147"/>
      <c r="CX30" s="147"/>
      <c r="CY30" s="147"/>
      <c r="CZ30" s="147"/>
      <c r="DA30" s="147"/>
      <c r="DB30" s="148">
        <v>8</v>
      </c>
      <c r="DC30" s="148"/>
      <c r="DD30" s="148"/>
      <c r="DE30" s="148"/>
      <c r="DF30" s="148"/>
      <c r="DG30" s="148"/>
      <c r="DH30" s="148"/>
      <c r="DI30" s="148"/>
      <c r="DJ30" s="148"/>
      <c r="DK30" s="148"/>
      <c r="DL30" s="148"/>
      <c r="DM30" s="149"/>
      <c r="DN30" s="150">
        <v>9</v>
      </c>
      <c r="DO30" s="148"/>
      <c r="DP30" s="148"/>
      <c r="DQ30" s="148"/>
      <c r="DR30" s="148"/>
      <c r="DS30" s="148"/>
      <c r="DT30" s="148"/>
      <c r="DU30" s="148"/>
      <c r="DV30" s="148"/>
      <c r="DW30" s="148"/>
      <c r="DX30" s="148"/>
      <c r="DY30" s="148"/>
      <c r="DZ30" s="148"/>
      <c r="EA30" s="148"/>
      <c r="EB30" s="148"/>
      <c r="EC30" s="149"/>
      <c r="ED30" s="150">
        <v>10</v>
      </c>
      <c r="EE30" s="148"/>
      <c r="EF30" s="148"/>
      <c r="EG30" s="148"/>
      <c r="EH30" s="148"/>
      <c r="EI30" s="148"/>
      <c r="EJ30" s="148"/>
      <c r="EK30" s="148"/>
      <c r="EL30" s="148"/>
      <c r="EM30" s="148"/>
      <c r="EN30" s="148"/>
      <c r="EO30" s="148"/>
      <c r="EP30" s="148"/>
      <c r="EQ30" s="148"/>
      <c r="ER30" s="148"/>
      <c r="ES30" s="148"/>
      <c r="ET30" s="148"/>
      <c r="EU30" s="148"/>
      <c r="EV30" s="150">
        <v>11</v>
      </c>
      <c r="EW30" s="148"/>
      <c r="EX30" s="148"/>
      <c r="EY30" s="148"/>
      <c r="EZ30" s="148"/>
      <c r="FA30" s="148"/>
      <c r="FB30" s="148"/>
      <c r="FC30" s="148"/>
      <c r="FD30" s="148"/>
      <c r="FE30" s="148"/>
      <c r="FF30" s="148"/>
      <c r="FG30" s="148"/>
      <c r="FH30" s="148"/>
      <c r="FI30" s="148"/>
      <c r="FJ30" s="148"/>
      <c r="FK30" s="149"/>
      <c r="FL30" s="148">
        <v>12</v>
      </c>
      <c r="FM30" s="148"/>
      <c r="FN30" s="148"/>
      <c r="FO30" s="148"/>
      <c r="FP30" s="148"/>
      <c r="FQ30" s="148"/>
      <c r="FR30" s="148"/>
      <c r="FS30" s="148"/>
      <c r="FT30" s="148"/>
      <c r="FU30" s="148"/>
      <c r="FV30" s="148"/>
      <c r="FW30" s="148"/>
      <c r="FX30" s="148"/>
      <c r="FY30" s="148"/>
      <c r="FZ30" s="148"/>
      <c r="GA30" s="148"/>
      <c r="GB30" s="148"/>
      <c r="GC30" s="148"/>
      <c r="GD30" s="148"/>
      <c r="GE30" s="149"/>
    </row>
    <row r="31" spans="1:187" ht="17.399999999999999" customHeight="1" x14ac:dyDescent="0.2">
      <c r="A31" s="147">
        <v>1</v>
      </c>
      <c r="B31" s="147"/>
      <c r="C31" s="147"/>
      <c r="D31" s="147"/>
      <c r="E31" s="147"/>
      <c r="F31" s="150" t="s">
        <v>384</v>
      </c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50">
        <v>131</v>
      </c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0"/>
      <c r="BE31" s="151"/>
      <c r="BF31" s="151"/>
      <c r="BG31" s="151"/>
      <c r="BH31" s="151"/>
      <c r="BI31" s="151"/>
      <c r="BJ31" s="151"/>
      <c r="BK31" s="151"/>
      <c r="BL31" s="151"/>
      <c r="BM31" s="152"/>
      <c r="BN31" s="150"/>
      <c r="BO31" s="148"/>
      <c r="BP31" s="148"/>
      <c r="BQ31" s="148"/>
      <c r="BR31" s="148"/>
      <c r="BS31" s="148"/>
      <c r="BT31" s="148"/>
      <c r="BU31" s="148"/>
      <c r="BV31" s="148"/>
      <c r="BW31" s="148"/>
      <c r="BX31" s="148"/>
      <c r="BY31" s="148"/>
      <c r="BZ31" s="148"/>
      <c r="CA31" s="151"/>
      <c r="CB31" s="151"/>
      <c r="CC31" s="152"/>
      <c r="CD31" s="150">
        <v>340</v>
      </c>
      <c r="CE31" s="151"/>
      <c r="CF31" s="151"/>
      <c r="CG31" s="151"/>
      <c r="CH31" s="151"/>
      <c r="CI31" s="151"/>
      <c r="CJ31" s="151"/>
      <c r="CK31" s="151"/>
      <c r="CL31" s="151"/>
      <c r="CM31" s="151"/>
      <c r="CN31" s="151"/>
      <c r="CO31" s="151"/>
      <c r="CP31" s="151"/>
      <c r="CQ31" s="147">
        <v>2350</v>
      </c>
      <c r="CR31" s="147"/>
      <c r="CS31" s="147"/>
      <c r="CT31" s="147"/>
      <c r="CU31" s="147"/>
      <c r="CV31" s="147"/>
      <c r="CW31" s="147"/>
      <c r="CX31" s="147"/>
      <c r="CY31" s="147"/>
      <c r="CZ31" s="147"/>
      <c r="DA31" s="147"/>
      <c r="DB31" s="148">
        <f>CD31*CQ31</f>
        <v>799000</v>
      </c>
      <c r="DC31" s="148"/>
      <c r="DD31" s="148"/>
      <c r="DE31" s="148"/>
      <c r="DF31" s="148"/>
      <c r="DG31" s="148"/>
      <c r="DH31" s="148"/>
      <c r="DI31" s="148"/>
      <c r="DJ31" s="148"/>
      <c r="DK31" s="148"/>
      <c r="DL31" s="148"/>
      <c r="DM31" s="149"/>
      <c r="DN31" s="189">
        <v>802000</v>
      </c>
      <c r="DO31" s="190"/>
      <c r="DP31" s="190"/>
      <c r="DQ31" s="190"/>
      <c r="DR31" s="190"/>
      <c r="DS31" s="190"/>
      <c r="DT31" s="190"/>
      <c r="DU31" s="190"/>
      <c r="DV31" s="190"/>
      <c r="DW31" s="190"/>
      <c r="DX31" s="190"/>
      <c r="DY31" s="190"/>
      <c r="DZ31" s="190"/>
      <c r="EA31" s="190"/>
      <c r="EB31" s="190"/>
      <c r="EC31" s="191"/>
      <c r="ED31" s="150">
        <f>DB31-DN31</f>
        <v>-3000</v>
      </c>
      <c r="EE31" s="151"/>
      <c r="EF31" s="151"/>
      <c r="EG31" s="151"/>
      <c r="EH31" s="151"/>
      <c r="EI31" s="151"/>
      <c r="EJ31" s="151"/>
      <c r="EK31" s="151"/>
      <c r="EL31" s="151"/>
      <c r="EM31" s="151"/>
      <c r="EN31" s="151"/>
      <c r="EO31" s="151"/>
      <c r="EP31" s="151"/>
      <c r="EQ31" s="151"/>
      <c r="ER31" s="151"/>
      <c r="ES31" s="151"/>
      <c r="ET31" s="151"/>
      <c r="EU31" s="151"/>
      <c r="EV31" s="201">
        <f>ED31/DN31*100%</f>
        <v>-3.740648379052369E-3</v>
      </c>
      <c r="EW31" s="148"/>
      <c r="EX31" s="148"/>
      <c r="EY31" s="148"/>
      <c r="EZ31" s="148"/>
      <c r="FA31" s="148"/>
      <c r="FB31" s="148"/>
      <c r="FC31" s="148"/>
      <c r="FD31" s="148"/>
      <c r="FE31" s="148"/>
      <c r="FF31" s="148"/>
      <c r="FG31" s="148"/>
      <c r="FH31" s="148"/>
      <c r="FI31" s="148"/>
      <c r="FJ31" s="148"/>
      <c r="FK31" s="149"/>
      <c r="FL31" s="148"/>
      <c r="FM31" s="148"/>
      <c r="FN31" s="148"/>
      <c r="FO31" s="148"/>
      <c r="FP31" s="148"/>
      <c r="FQ31" s="148"/>
      <c r="FR31" s="148"/>
      <c r="FS31" s="148"/>
      <c r="FT31" s="148"/>
      <c r="FU31" s="148"/>
      <c r="FV31" s="148"/>
      <c r="FW31" s="148"/>
      <c r="FX31" s="148"/>
      <c r="FY31" s="148"/>
      <c r="FZ31" s="148"/>
      <c r="GA31" s="148"/>
      <c r="GB31" s="148"/>
      <c r="GC31" s="148"/>
      <c r="GD31" s="148"/>
      <c r="GE31" s="149"/>
    </row>
    <row r="32" spans="1:187" ht="22.2" customHeight="1" x14ac:dyDescent="0.2">
      <c r="A32" s="147">
        <v>4</v>
      </c>
      <c r="B32" s="147"/>
      <c r="C32" s="147"/>
      <c r="D32" s="147"/>
      <c r="E32" s="147"/>
      <c r="F32" s="150" t="s">
        <v>385</v>
      </c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50">
        <v>131</v>
      </c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0"/>
      <c r="BE32" s="151"/>
      <c r="BF32" s="151"/>
      <c r="BG32" s="151"/>
      <c r="BH32" s="151"/>
      <c r="BI32" s="151"/>
      <c r="BJ32" s="151"/>
      <c r="BK32" s="151"/>
      <c r="BL32" s="151"/>
      <c r="BM32" s="152"/>
      <c r="BN32" s="150"/>
      <c r="BO32" s="148"/>
      <c r="BP32" s="148"/>
      <c r="BQ32" s="148"/>
      <c r="BR32" s="148"/>
      <c r="BS32" s="148"/>
      <c r="BT32" s="148"/>
      <c r="BU32" s="148"/>
      <c r="BV32" s="148"/>
      <c r="BW32" s="148"/>
      <c r="BX32" s="148"/>
      <c r="BY32" s="148"/>
      <c r="BZ32" s="148"/>
      <c r="CA32" s="151"/>
      <c r="CB32" s="151"/>
      <c r="CC32" s="152"/>
      <c r="CD32" s="150">
        <v>350</v>
      </c>
      <c r="CE32" s="151"/>
      <c r="CF32" s="151"/>
      <c r="CG32" s="151"/>
      <c r="CH32" s="151"/>
      <c r="CI32" s="151"/>
      <c r="CJ32" s="151"/>
      <c r="CK32" s="151"/>
      <c r="CL32" s="151"/>
      <c r="CM32" s="151"/>
      <c r="CN32" s="151"/>
      <c r="CO32" s="151"/>
      <c r="CP32" s="151"/>
      <c r="CQ32" s="147">
        <v>2300</v>
      </c>
      <c r="CR32" s="147"/>
      <c r="CS32" s="147"/>
      <c r="CT32" s="147"/>
      <c r="CU32" s="147"/>
      <c r="CV32" s="147"/>
      <c r="CW32" s="147"/>
      <c r="CX32" s="147"/>
      <c r="CY32" s="147"/>
      <c r="CZ32" s="147"/>
      <c r="DA32" s="147"/>
      <c r="DB32" s="148">
        <f>CD32*CQ32</f>
        <v>805000</v>
      </c>
      <c r="DC32" s="148"/>
      <c r="DD32" s="148"/>
      <c r="DE32" s="148"/>
      <c r="DF32" s="148"/>
      <c r="DG32" s="148"/>
      <c r="DH32" s="148"/>
      <c r="DI32" s="148"/>
      <c r="DJ32" s="148"/>
      <c r="DK32" s="148"/>
      <c r="DL32" s="148"/>
      <c r="DM32" s="149"/>
      <c r="DN32" s="189">
        <v>806445</v>
      </c>
      <c r="DO32" s="190"/>
      <c r="DP32" s="190"/>
      <c r="DQ32" s="190"/>
      <c r="DR32" s="190"/>
      <c r="DS32" s="190"/>
      <c r="DT32" s="190"/>
      <c r="DU32" s="190"/>
      <c r="DV32" s="190"/>
      <c r="DW32" s="190"/>
      <c r="DX32" s="190"/>
      <c r="DY32" s="190"/>
      <c r="DZ32" s="190"/>
      <c r="EA32" s="190"/>
      <c r="EB32" s="190"/>
      <c r="EC32" s="191"/>
      <c r="ED32" s="150">
        <f>DB32-DN32</f>
        <v>-1445</v>
      </c>
      <c r="EE32" s="151"/>
      <c r="EF32" s="151"/>
      <c r="EG32" s="151"/>
      <c r="EH32" s="151"/>
      <c r="EI32" s="151"/>
      <c r="EJ32" s="151"/>
      <c r="EK32" s="151"/>
      <c r="EL32" s="151"/>
      <c r="EM32" s="151"/>
      <c r="EN32" s="151"/>
      <c r="EO32" s="151"/>
      <c r="EP32" s="151"/>
      <c r="EQ32" s="151"/>
      <c r="ER32" s="151"/>
      <c r="ES32" s="151"/>
      <c r="ET32" s="151"/>
      <c r="EU32" s="151"/>
      <c r="EV32" s="201">
        <f>ED32/DN32*100%</f>
        <v>-1.7918146928804816E-3</v>
      </c>
      <c r="EW32" s="148"/>
      <c r="EX32" s="148"/>
      <c r="EY32" s="148"/>
      <c r="EZ32" s="148"/>
      <c r="FA32" s="148"/>
      <c r="FB32" s="148"/>
      <c r="FC32" s="148"/>
      <c r="FD32" s="148"/>
      <c r="FE32" s="148"/>
      <c r="FF32" s="148"/>
      <c r="FG32" s="148"/>
      <c r="FH32" s="148"/>
      <c r="FI32" s="148"/>
      <c r="FJ32" s="148"/>
      <c r="FK32" s="149"/>
      <c r="FL32" s="192"/>
      <c r="FM32" s="192"/>
      <c r="FN32" s="192"/>
      <c r="FO32" s="192"/>
      <c r="FP32" s="192"/>
      <c r="FQ32" s="192"/>
      <c r="FR32" s="192"/>
      <c r="FS32" s="192"/>
      <c r="FT32" s="192"/>
      <c r="FU32" s="192"/>
      <c r="FV32" s="192"/>
      <c r="FW32" s="192"/>
      <c r="FX32" s="192"/>
      <c r="FY32" s="192"/>
      <c r="FZ32" s="192"/>
      <c r="GA32" s="192"/>
      <c r="GB32" s="192"/>
      <c r="GC32" s="192"/>
      <c r="GD32" s="192"/>
      <c r="GE32" s="193"/>
    </row>
    <row r="33" spans="1:187" ht="22.2" customHeight="1" x14ac:dyDescent="0.2">
      <c r="A33" s="147">
        <v>5</v>
      </c>
      <c r="B33" s="147"/>
      <c r="C33" s="147"/>
      <c r="D33" s="147"/>
      <c r="E33" s="147"/>
      <c r="F33" s="150" t="s">
        <v>386</v>
      </c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50">
        <v>135</v>
      </c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0"/>
      <c r="BE33" s="151"/>
      <c r="BF33" s="151"/>
      <c r="BG33" s="151"/>
      <c r="BH33" s="151"/>
      <c r="BI33" s="151"/>
      <c r="BJ33" s="151"/>
      <c r="BK33" s="151"/>
      <c r="BL33" s="151"/>
      <c r="BM33" s="152"/>
      <c r="BN33" s="150"/>
      <c r="BO33" s="148"/>
      <c r="BP33" s="148"/>
      <c r="BQ33" s="148"/>
      <c r="BR33" s="148"/>
      <c r="BS33" s="148"/>
      <c r="BT33" s="148"/>
      <c r="BU33" s="148"/>
      <c r="BV33" s="148"/>
      <c r="BW33" s="148"/>
      <c r="BX33" s="148"/>
      <c r="BY33" s="148"/>
      <c r="BZ33" s="148"/>
      <c r="CA33" s="151"/>
      <c r="CB33" s="151"/>
      <c r="CC33" s="152"/>
      <c r="CD33" s="150">
        <v>4643.21</v>
      </c>
      <c r="CE33" s="151"/>
      <c r="CF33" s="151"/>
      <c r="CG33" s="151"/>
      <c r="CH33" s="151"/>
      <c r="CI33" s="151"/>
      <c r="CJ33" s="151"/>
      <c r="CK33" s="151"/>
      <c r="CL33" s="151"/>
      <c r="CM33" s="151"/>
      <c r="CN33" s="151"/>
      <c r="CO33" s="151"/>
      <c r="CP33" s="151"/>
      <c r="CQ33" s="147">
        <v>9</v>
      </c>
      <c r="CR33" s="147"/>
      <c r="CS33" s="147"/>
      <c r="CT33" s="147"/>
      <c r="CU33" s="147"/>
      <c r="CV33" s="147"/>
      <c r="CW33" s="147"/>
      <c r="CX33" s="147"/>
      <c r="CY33" s="147"/>
      <c r="CZ33" s="147"/>
      <c r="DA33" s="147"/>
      <c r="DB33" s="148">
        <f>CD33*CQ33</f>
        <v>41788.89</v>
      </c>
      <c r="DC33" s="148"/>
      <c r="DD33" s="148"/>
      <c r="DE33" s="148"/>
      <c r="DF33" s="148"/>
      <c r="DG33" s="148"/>
      <c r="DH33" s="148"/>
      <c r="DI33" s="148"/>
      <c r="DJ33" s="148"/>
      <c r="DK33" s="148"/>
      <c r="DL33" s="148"/>
      <c r="DM33" s="149"/>
      <c r="DN33" s="189">
        <v>39595.99</v>
      </c>
      <c r="DO33" s="190"/>
      <c r="DP33" s="190"/>
      <c r="DQ33" s="190"/>
      <c r="DR33" s="190"/>
      <c r="DS33" s="190"/>
      <c r="DT33" s="190"/>
      <c r="DU33" s="190"/>
      <c r="DV33" s="190"/>
      <c r="DW33" s="190"/>
      <c r="DX33" s="190"/>
      <c r="DY33" s="190"/>
      <c r="DZ33" s="190"/>
      <c r="EA33" s="190"/>
      <c r="EB33" s="190"/>
      <c r="EC33" s="191"/>
      <c r="ED33" s="150">
        <f>DB33-DN33</f>
        <v>2192.9000000000015</v>
      </c>
      <c r="EE33" s="151"/>
      <c r="EF33" s="151"/>
      <c r="EG33" s="151"/>
      <c r="EH33" s="151"/>
      <c r="EI33" s="151"/>
      <c r="EJ33" s="151"/>
      <c r="EK33" s="151"/>
      <c r="EL33" s="151"/>
      <c r="EM33" s="151"/>
      <c r="EN33" s="151"/>
      <c r="EO33" s="151"/>
      <c r="EP33" s="151"/>
      <c r="EQ33" s="151"/>
      <c r="ER33" s="151"/>
      <c r="ES33" s="151"/>
      <c r="ET33" s="151"/>
      <c r="EU33" s="151"/>
      <c r="EV33" s="201">
        <f>ED33/DN33*100%</f>
        <v>5.5381870739941129E-2</v>
      </c>
      <c r="EW33" s="148"/>
      <c r="EX33" s="148"/>
      <c r="EY33" s="148"/>
      <c r="EZ33" s="148"/>
      <c r="FA33" s="148"/>
      <c r="FB33" s="148"/>
      <c r="FC33" s="148"/>
      <c r="FD33" s="148"/>
      <c r="FE33" s="148"/>
      <c r="FF33" s="148"/>
      <c r="FG33" s="148"/>
      <c r="FH33" s="148"/>
      <c r="FI33" s="148"/>
      <c r="FJ33" s="148"/>
      <c r="FK33" s="149"/>
      <c r="FL33" s="148"/>
      <c r="FM33" s="148"/>
      <c r="FN33" s="148"/>
      <c r="FO33" s="148"/>
      <c r="FP33" s="148"/>
      <c r="FQ33" s="148"/>
      <c r="FR33" s="148"/>
      <c r="FS33" s="148"/>
      <c r="FT33" s="148"/>
      <c r="FU33" s="148"/>
      <c r="FV33" s="148"/>
      <c r="FW33" s="148"/>
      <c r="FX33" s="148"/>
      <c r="FY33" s="148"/>
      <c r="FZ33" s="148"/>
      <c r="GA33" s="148"/>
      <c r="GB33" s="148"/>
      <c r="GC33" s="148"/>
      <c r="GD33" s="148"/>
      <c r="GE33" s="149"/>
    </row>
    <row r="34" spans="1:187" ht="22.2" customHeight="1" x14ac:dyDescent="0.2">
      <c r="A34" s="147">
        <v>5</v>
      </c>
      <c r="B34" s="147"/>
      <c r="C34" s="147"/>
      <c r="D34" s="147"/>
      <c r="E34" s="147"/>
      <c r="F34" s="150" t="s">
        <v>386</v>
      </c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50">
        <v>135</v>
      </c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0"/>
      <c r="BE34" s="151"/>
      <c r="BF34" s="151"/>
      <c r="BG34" s="151"/>
      <c r="BH34" s="151"/>
      <c r="BI34" s="151"/>
      <c r="BJ34" s="151"/>
      <c r="BK34" s="151"/>
      <c r="BL34" s="151"/>
      <c r="BM34" s="152"/>
      <c r="BN34" s="150"/>
      <c r="BO34" s="148"/>
      <c r="BP34" s="148"/>
      <c r="BQ34" s="148"/>
      <c r="BR34" s="148"/>
      <c r="BS34" s="148"/>
      <c r="BT34" s="148"/>
      <c r="BU34" s="148"/>
      <c r="BV34" s="148"/>
      <c r="BW34" s="148"/>
      <c r="BX34" s="148"/>
      <c r="BY34" s="148"/>
      <c r="BZ34" s="148"/>
      <c r="CA34" s="151"/>
      <c r="CB34" s="151"/>
      <c r="CC34" s="152"/>
      <c r="CD34" s="150"/>
      <c r="CE34" s="151"/>
      <c r="CF34" s="151"/>
      <c r="CG34" s="151"/>
      <c r="CH34" s="151"/>
      <c r="CI34" s="151"/>
      <c r="CJ34" s="151"/>
      <c r="CK34" s="151"/>
      <c r="CL34" s="151"/>
      <c r="CM34" s="151"/>
      <c r="CN34" s="151"/>
      <c r="CO34" s="151"/>
      <c r="CP34" s="151"/>
      <c r="CQ34" s="147"/>
      <c r="CR34" s="147"/>
      <c r="CS34" s="147"/>
      <c r="CT34" s="147"/>
      <c r="CU34" s="147"/>
      <c r="CV34" s="147"/>
      <c r="CW34" s="147"/>
      <c r="CX34" s="147"/>
      <c r="CY34" s="147"/>
      <c r="CZ34" s="147"/>
      <c r="DA34" s="147"/>
      <c r="DB34" s="148"/>
      <c r="DC34" s="148"/>
      <c r="DD34" s="148"/>
      <c r="DE34" s="148"/>
      <c r="DF34" s="148"/>
      <c r="DG34" s="148"/>
      <c r="DH34" s="148"/>
      <c r="DI34" s="148"/>
      <c r="DJ34" s="148"/>
      <c r="DK34" s="148"/>
      <c r="DL34" s="148"/>
      <c r="DM34" s="149"/>
      <c r="DN34" s="189"/>
      <c r="DO34" s="190"/>
      <c r="DP34" s="190"/>
      <c r="DQ34" s="190"/>
      <c r="DR34" s="190"/>
      <c r="DS34" s="190"/>
      <c r="DT34" s="190"/>
      <c r="DU34" s="190"/>
      <c r="DV34" s="190"/>
      <c r="DW34" s="190"/>
      <c r="DX34" s="190"/>
      <c r="DY34" s="190"/>
      <c r="DZ34" s="190"/>
      <c r="EA34" s="190"/>
      <c r="EB34" s="190"/>
      <c r="EC34" s="191"/>
      <c r="ED34" s="150"/>
      <c r="EE34" s="151"/>
      <c r="EF34" s="151"/>
      <c r="EG34" s="151"/>
      <c r="EH34" s="151"/>
      <c r="EI34" s="151"/>
      <c r="EJ34" s="151"/>
      <c r="EK34" s="151"/>
      <c r="EL34" s="151"/>
      <c r="EM34" s="151"/>
      <c r="EN34" s="151"/>
      <c r="EO34" s="151"/>
      <c r="EP34" s="151"/>
      <c r="EQ34" s="151"/>
      <c r="ER34" s="151"/>
      <c r="ES34" s="151"/>
      <c r="ET34" s="151"/>
      <c r="EU34" s="151"/>
      <c r="EV34" s="198"/>
      <c r="EW34" s="199"/>
      <c r="EX34" s="199"/>
      <c r="EY34" s="199"/>
      <c r="EZ34" s="199"/>
      <c r="FA34" s="199"/>
      <c r="FB34" s="199"/>
      <c r="FC34" s="199"/>
      <c r="FD34" s="199"/>
      <c r="FE34" s="199"/>
      <c r="FF34" s="199"/>
      <c r="FG34" s="199"/>
      <c r="FH34" s="199"/>
      <c r="FI34" s="199"/>
      <c r="FJ34" s="199"/>
      <c r="FK34" s="200"/>
      <c r="FL34" s="192"/>
      <c r="FM34" s="192"/>
      <c r="FN34" s="192"/>
      <c r="FO34" s="192"/>
      <c r="FP34" s="192"/>
      <c r="FQ34" s="192"/>
      <c r="FR34" s="192"/>
      <c r="FS34" s="192"/>
      <c r="FT34" s="192"/>
      <c r="FU34" s="192"/>
      <c r="FV34" s="192"/>
      <c r="FW34" s="192"/>
      <c r="FX34" s="192"/>
      <c r="FY34" s="192"/>
      <c r="FZ34" s="192"/>
      <c r="GA34" s="192"/>
      <c r="GB34" s="192"/>
      <c r="GC34" s="192"/>
      <c r="GD34" s="192"/>
      <c r="GE34" s="193"/>
    </row>
    <row r="35" spans="1:187" ht="12.75" customHeight="1" x14ac:dyDescent="0.25">
      <c r="A35" s="150" t="s">
        <v>371</v>
      </c>
      <c r="B35" s="196"/>
      <c r="C35" s="196"/>
      <c r="D35" s="196"/>
      <c r="E35" s="196"/>
      <c r="F35" s="196"/>
      <c r="G35" s="196"/>
      <c r="H35" s="196"/>
      <c r="I35" s="196"/>
      <c r="J35" s="196"/>
      <c r="K35" s="196"/>
      <c r="L35" s="196"/>
      <c r="M35" s="196"/>
      <c r="N35" s="196"/>
      <c r="O35" s="196"/>
      <c r="P35" s="196"/>
      <c r="Q35" s="196"/>
      <c r="R35" s="196"/>
      <c r="S35" s="196"/>
      <c r="T35" s="196"/>
      <c r="U35" s="196"/>
      <c r="V35" s="196"/>
      <c r="W35" s="196"/>
      <c r="X35" s="196"/>
      <c r="Y35" s="196"/>
      <c r="Z35" s="196"/>
      <c r="AA35" s="196"/>
      <c r="AB35" s="196"/>
      <c r="AC35" s="196"/>
      <c r="AD35" s="196"/>
      <c r="AE35" s="196"/>
      <c r="AF35" s="196"/>
      <c r="AG35" s="196"/>
      <c r="AH35" s="196"/>
      <c r="AI35" s="196"/>
      <c r="AJ35" s="196"/>
      <c r="AK35" s="196"/>
      <c r="AL35" s="196"/>
      <c r="AM35" s="196"/>
      <c r="AN35" s="196"/>
      <c r="AO35" s="196"/>
      <c r="AP35" s="196"/>
      <c r="AQ35" s="197"/>
      <c r="AR35" s="150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0"/>
      <c r="BE35" s="151"/>
      <c r="BF35" s="151"/>
      <c r="BG35" s="151"/>
      <c r="BH35" s="151"/>
      <c r="BI35" s="151"/>
      <c r="BJ35" s="151"/>
      <c r="BK35" s="151"/>
      <c r="BL35" s="151"/>
      <c r="BM35" s="152"/>
      <c r="BN35" s="150"/>
      <c r="BO35" s="148"/>
      <c r="BP35" s="148"/>
      <c r="BQ35" s="148"/>
      <c r="BR35" s="148"/>
      <c r="BS35" s="148"/>
      <c r="BT35" s="148"/>
      <c r="BU35" s="148"/>
      <c r="BV35" s="148"/>
      <c r="BW35" s="148"/>
      <c r="BX35" s="148"/>
      <c r="BY35" s="148"/>
      <c r="BZ35" s="148"/>
      <c r="CA35" s="151"/>
      <c r="CB35" s="151"/>
      <c r="CC35" s="152"/>
      <c r="CD35" s="150"/>
      <c r="CE35" s="151"/>
      <c r="CF35" s="151"/>
      <c r="CG35" s="151"/>
      <c r="CH35" s="151"/>
      <c r="CI35" s="151"/>
      <c r="CJ35" s="151"/>
      <c r="CK35" s="151"/>
      <c r="CL35" s="151"/>
      <c r="CM35" s="151"/>
      <c r="CN35" s="151"/>
      <c r="CO35" s="151"/>
      <c r="CP35" s="151"/>
      <c r="CQ35" s="147"/>
      <c r="CR35" s="147"/>
      <c r="CS35" s="147"/>
      <c r="CT35" s="147"/>
      <c r="CU35" s="147"/>
      <c r="CV35" s="147"/>
      <c r="CW35" s="147"/>
      <c r="CX35" s="147"/>
      <c r="CY35" s="147"/>
      <c r="CZ35" s="147"/>
      <c r="DA35" s="147"/>
      <c r="DB35" s="148">
        <f>SUM(DB31:DB34)</f>
        <v>1645788.89</v>
      </c>
      <c r="DC35" s="148"/>
      <c r="DD35" s="148"/>
      <c r="DE35" s="148"/>
      <c r="DF35" s="148"/>
      <c r="DG35" s="148"/>
      <c r="DH35" s="148"/>
      <c r="DI35" s="148"/>
      <c r="DJ35" s="148"/>
      <c r="DK35" s="148"/>
      <c r="DL35" s="148"/>
      <c r="DM35" s="149"/>
      <c r="DN35" s="189">
        <f>SUM(DN31:DN34)</f>
        <v>1648040.99</v>
      </c>
      <c r="DO35" s="190"/>
      <c r="DP35" s="190"/>
      <c r="DQ35" s="190"/>
      <c r="DR35" s="190"/>
      <c r="DS35" s="190"/>
      <c r="DT35" s="190"/>
      <c r="DU35" s="190"/>
      <c r="DV35" s="190"/>
      <c r="DW35" s="190"/>
      <c r="DX35" s="190"/>
      <c r="DY35" s="190"/>
      <c r="DZ35" s="190"/>
      <c r="EA35" s="190"/>
      <c r="EB35" s="190"/>
      <c r="EC35" s="191"/>
      <c r="ED35" s="150">
        <f>DB35-DN35</f>
        <v>-2252.1000000000931</v>
      </c>
      <c r="EE35" s="151"/>
      <c r="EF35" s="151"/>
      <c r="EG35" s="151"/>
      <c r="EH35" s="151"/>
      <c r="EI35" s="151"/>
      <c r="EJ35" s="151"/>
      <c r="EK35" s="151"/>
      <c r="EL35" s="151"/>
      <c r="EM35" s="151"/>
      <c r="EN35" s="151"/>
      <c r="EO35" s="151"/>
      <c r="EP35" s="151"/>
      <c r="EQ35" s="151"/>
      <c r="ER35" s="151"/>
      <c r="ES35" s="151"/>
      <c r="ET35" s="151"/>
      <c r="EU35" s="151"/>
      <c r="EV35" s="153"/>
      <c r="EW35" s="151"/>
      <c r="EX35" s="151"/>
      <c r="EY35" s="151"/>
      <c r="EZ35" s="151"/>
      <c r="FA35" s="151"/>
      <c r="FB35" s="151"/>
      <c r="FC35" s="151"/>
      <c r="FD35" s="151"/>
      <c r="FE35" s="151"/>
      <c r="FF35" s="151"/>
      <c r="FG35" s="151"/>
      <c r="FH35" s="151"/>
      <c r="FI35" s="151"/>
      <c r="FJ35" s="151"/>
      <c r="FK35" s="152"/>
      <c r="FL35" s="192"/>
      <c r="FM35" s="192"/>
      <c r="FN35" s="192"/>
      <c r="FO35" s="192"/>
      <c r="FP35" s="192"/>
      <c r="FQ35" s="192"/>
      <c r="FR35" s="192"/>
      <c r="FS35" s="192"/>
      <c r="FT35" s="192"/>
      <c r="FU35" s="192"/>
      <c r="FV35" s="192"/>
      <c r="FW35" s="192"/>
      <c r="FX35" s="192"/>
      <c r="FY35" s="192"/>
      <c r="FZ35" s="192"/>
      <c r="GA35" s="192"/>
      <c r="GB35" s="192"/>
      <c r="GC35" s="192"/>
      <c r="GD35" s="192"/>
      <c r="GE35" s="193"/>
    </row>
    <row r="36" spans="1:187" ht="15.75" customHeight="1" x14ac:dyDescent="0.2">
      <c r="A36" s="194" t="s">
        <v>387</v>
      </c>
      <c r="B36" s="195"/>
      <c r="C36" s="195"/>
      <c r="D36" s="195"/>
      <c r="E36" s="195"/>
      <c r="F36" s="195"/>
      <c r="G36" s="195"/>
      <c r="H36" s="195"/>
      <c r="I36" s="195"/>
      <c r="J36" s="195"/>
      <c r="K36" s="195"/>
      <c r="L36" s="195"/>
      <c r="M36" s="195"/>
      <c r="N36" s="195"/>
      <c r="O36" s="195"/>
      <c r="P36" s="195"/>
      <c r="Q36" s="195"/>
      <c r="R36" s="195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195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195"/>
      <c r="BK36" s="195"/>
      <c r="BL36" s="195"/>
      <c r="BM36" s="195"/>
      <c r="BN36" s="195"/>
      <c r="BO36" s="195"/>
      <c r="BP36" s="195"/>
      <c r="BQ36" s="195"/>
      <c r="BR36" s="195"/>
      <c r="BS36" s="195"/>
      <c r="BT36" s="195"/>
      <c r="BU36" s="195"/>
      <c r="BV36" s="195"/>
      <c r="BW36" s="195"/>
      <c r="BX36" s="195"/>
      <c r="BY36" s="195"/>
      <c r="BZ36" s="195"/>
      <c r="CA36" s="195"/>
      <c r="CB36" s="195"/>
      <c r="CC36" s="195"/>
      <c r="CD36" s="195"/>
      <c r="CE36" s="195"/>
      <c r="CF36" s="195"/>
      <c r="CG36" s="195"/>
      <c r="CH36" s="195"/>
      <c r="CI36" s="195"/>
      <c r="CJ36" s="195"/>
      <c r="CK36" s="195"/>
      <c r="CL36" s="195"/>
      <c r="CM36" s="195"/>
      <c r="CN36" s="195"/>
      <c r="CO36" s="195"/>
      <c r="CP36" s="195"/>
      <c r="CQ36" s="195"/>
      <c r="CR36" s="195"/>
      <c r="CS36" s="195"/>
      <c r="CT36" s="195"/>
      <c r="CU36" s="195"/>
      <c r="CV36" s="195"/>
      <c r="CW36" s="195"/>
      <c r="CX36" s="195"/>
      <c r="CY36" s="195"/>
      <c r="CZ36" s="195"/>
      <c r="DA36" s="195"/>
      <c r="DB36" s="195"/>
      <c r="DC36" s="195"/>
      <c r="DD36" s="195"/>
      <c r="DE36" s="195"/>
      <c r="DF36" s="195"/>
      <c r="DG36" s="195"/>
      <c r="DH36" s="195"/>
      <c r="DI36" s="195"/>
      <c r="DJ36" s="195"/>
      <c r="DK36" s="195"/>
      <c r="DL36" s="195"/>
      <c r="DM36" s="195"/>
      <c r="DN36" s="195"/>
      <c r="DO36" s="195"/>
      <c r="DP36" s="195"/>
      <c r="DQ36" s="195"/>
      <c r="DR36" s="195"/>
      <c r="DS36" s="195"/>
      <c r="DT36" s="195"/>
      <c r="DU36" s="195"/>
      <c r="DV36" s="195"/>
      <c r="DW36" s="195"/>
      <c r="DX36" s="195"/>
      <c r="DY36" s="195"/>
      <c r="DZ36" s="195"/>
      <c r="EA36" s="195"/>
      <c r="EB36" s="195"/>
      <c r="EC36" s="195"/>
      <c r="ED36" s="195"/>
      <c r="EE36" s="195"/>
      <c r="EF36" s="195"/>
      <c r="EG36" s="195"/>
      <c r="EH36" s="195"/>
      <c r="EI36" s="195"/>
      <c r="EJ36" s="195"/>
      <c r="EK36" s="195"/>
      <c r="EL36" s="195"/>
      <c r="EM36" s="195"/>
      <c r="EN36" s="195"/>
      <c r="EO36" s="195"/>
      <c r="EP36" s="195"/>
      <c r="EQ36" s="195"/>
      <c r="ER36" s="195"/>
      <c r="ES36" s="195"/>
      <c r="ET36" s="195"/>
      <c r="EU36" s="195"/>
      <c r="EV36" s="195"/>
      <c r="EW36" s="195"/>
      <c r="EX36" s="195"/>
      <c r="EY36" s="195"/>
      <c r="EZ36" s="195"/>
      <c r="FA36" s="195"/>
      <c r="FB36" s="195"/>
      <c r="FC36" s="195"/>
      <c r="FD36" s="195"/>
      <c r="FE36" s="195"/>
      <c r="FF36" s="195"/>
      <c r="FG36" s="195"/>
      <c r="FH36" s="195"/>
      <c r="FI36" s="195"/>
      <c r="FJ36" s="195"/>
      <c r="FK36" s="195"/>
      <c r="FL36" s="195"/>
      <c r="FM36" s="195"/>
      <c r="FN36" s="195"/>
      <c r="FO36" s="195"/>
      <c r="FP36" s="195"/>
      <c r="FQ36" s="195"/>
      <c r="FR36" s="195"/>
      <c r="FS36" s="195"/>
      <c r="FT36" s="195"/>
      <c r="FU36" s="195"/>
      <c r="FV36" s="195"/>
      <c r="FW36" s="195"/>
      <c r="FX36" s="195"/>
      <c r="FY36" s="195"/>
      <c r="FZ36" s="195"/>
      <c r="GA36" s="195"/>
      <c r="GB36" s="195"/>
      <c r="GC36" s="195"/>
      <c r="GD36" s="195"/>
      <c r="GE36" s="195"/>
    </row>
    <row r="37" spans="1:187" ht="13.2" hidden="1" x14ac:dyDescent="0.2">
      <c r="A37" s="135"/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  <c r="BA37" s="136"/>
      <c r="BB37" s="136"/>
      <c r="BC37" s="136"/>
      <c r="BD37" s="136"/>
      <c r="BE37" s="136"/>
      <c r="BF37" s="136"/>
      <c r="BG37" s="136"/>
      <c r="BH37" s="136"/>
      <c r="BI37" s="136"/>
      <c r="BJ37" s="136"/>
      <c r="BK37" s="136"/>
      <c r="BL37" s="136"/>
      <c r="BM37" s="136"/>
      <c r="BN37" s="136"/>
      <c r="BO37" s="136"/>
      <c r="BP37" s="136"/>
      <c r="BQ37" s="136"/>
      <c r="BR37" s="136"/>
      <c r="BS37" s="136"/>
      <c r="BT37" s="136"/>
      <c r="BU37" s="136"/>
      <c r="BV37" s="136"/>
      <c r="BW37" s="136"/>
      <c r="BX37" s="136"/>
      <c r="BY37" s="136"/>
      <c r="BZ37" s="136"/>
      <c r="CA37" s="136"/>
      <c r="CB37" s="136"/>
      <c r="CC37" s="136"/>
      <c r="CD37" s="136"/>
      <c r="CE37" s="136"/>
      <c r="CF37" s="136"/>
      <c r="CG37" s="136"/>
      <c r="CH37" s="136"/>
      <c r="CI37" s="136"/>
      <c r="CJ37" s="136"/>
      <c r="CK37" s="136"/>
      <c r="CL37" s="136"/>
      <c r="CM37" s="136"/>
      <c r="CN37" s="136"/>
      <c r="CO37" s="136"/>
      <c r="CP37" s="136"/>
      <c r="CQ37" s="136"/>
      <c r="CR37" s="136"/>
      <c r="CS37" s="136"/>
      <c r="CT37" s="136"/>
      <c r="CU37" s="136"/>
      <c r="CV37" s="136"/>
      <c r="CW37" s="136"/>
      <c r="CX37" s="136"/>
      <c r="CY37" s="136"/>
      <c r="CZ37" s="136"/>
      <c r="DA37" s="136"/>
      <c r="DB37" s="136"/>
      <c r="DC37" s="136"/>
      <c r="DD37" s="136"/>
      <c r="DE37" s="136"/>
      <c r="DF37" s="136"/>
      <c r="DG37" s="136"/>
      <c r="DH37" s="136"/>
      <c r="DI37" s="136"/>
      <c r="DJ37" s="136"/>
      <c r="DK37" s="136"/>
      <c r="DL37" s="136"/>
      <c r="DM37" s="136"/>
      <c r="DN37" s="136"/>
      <c r="DO37" s="136"/>
      <c r="DP37" s="136"/>
      <c r="DQ37" s="136"/>
      <c r="DR37" s="136"/>
      <c r="DS37" s="136"/>
      <c r="DT37" s="136"/>
      <c r="DU37" s="136"/>
      <c r="DV37" s="136"/>
      <c r="DW37" s="136"/>
      <c r="DX37" s="136"/>
      <c r="DY37" s="136"/>
      <c r="DZ37" s="136"/>
      <c r="EA37" s="136"/>
      <c r="EB37" s="136"/>
      <c r="EC37" s="136"/>
      <c r="ED37" s="136"/>
      <c r="EE37" s="136"/>
      <c r="EF37" s="136"/>
      <c r="EG37" s="136"/>
      <c r="EH37" s="136"/>
      <c r="EI37" s="136"/>
      <c r="EJ37" s="136"/>
      <c r="EK37" s="136"/>
      <c r="EL37" s="136"/>
      <c r="EM37" s="136"/>
      <c r="EN37" s="136"/>
      <c r="EO37" s="136"/>
      <c r="EP37" s="136"/>
      <c r="EQ37" s="136"/>
      <c r="ER37" s="136"/>
      <c r="ES37" s="136"/>
      <c r="ET37" s="136"/>
      <c r="EU37" s="136"/>
      <c r="EV37" s="136"/>
      <c r="EW37" s="136"/>
      <c r="EX37" s="136"/>
      <c r="EY37" s="136"/>
      <c r="EZ37" s="136"/>
      <c r="FA37" s="136"/>
      <c r="FB37" s="136"/>
      <c r="FC37" s="136"/>
      <c r="FD37" s="136"/>
      <c r="FE37" s="136"/>
      <c r="FF37" s="136"/>
      <c r="FG37" s="136"/>
      <c r="FH37" s="136"/>
      <c r="FI37" s="136"/>
      <c r="FJ37" s="136"/>
      <c r="FK37" s="136"/>
      <c r="FL37" s="136"/>
      <c r="FM37" s="136"/>
      <c r="FN37" s="136"/>
      <c r="FO37" s="136"/>
      <c r="FP37" s="136"/>
      <c r="FQ37" s="136"/>
      <c r="FR37" s="136"/>
      <c r="FS37" s="136"/>
      <c r="FT37" s="136"/>
      <c r="FU37" s="136"/>
      <c r="FV37" s="136"/>
      <c r="FW37" s="136"/>
      <c r="FX37" s="136"/>
      <c r="FY37" s="136"/>
      <c r="FZ37" s="136"/>
      <c r="GA37" s="136"/>
      <c r="GB37" s="136"/>
      <c r="GC37" s="136"/>
      <c r="GD37" s="136"/>
      <c r="GE37" s="136"/>
    </row>
    <row r="38" spans="1:187" ht="14.25" hidden="1" customHeight="1" x14ac:dyDescent="0.2">
      <c r="A38" s="179" t="s">
        <v>388</v>
      </c>
      <c r="B38" s="179"/>
      <c r="C38" s="179"/>
      <c r="D38" s="179"/>
      <c r="E38" s="179"/>
      <c r="F38" s="179"/>
      <c r="G38" s="179"/>
      <c r="H38" s="179"/>
      <c r="I38" s="179"/>
      <c r="J38" s="179"/>
      <c r="K38" s="179"/>
      <c r="L38" s="179"/>
      <c r="M38" s="179"/>
      <c r="N38" s="179"/>
      <c r="O38" s="179"/>
      <c r="P38" s="179"/>
      <c r="Q38" s="179"/>
      <c r="R38" s="179"/>
      <c r="S38" s="179"/>
      <c r="T38" s="179"/>
      <c r="U38" s="179"/>
      <c r="V38" s="179"/>
      <c r="W38" s="179"/>
      <c r="X38" s="179"/>
      <c r="Y38" s="179"/>
      <c r="Z38" s="179"/>
      <c r="AA38" s="179"/>
      <c r="AB38" s="179"/>
      <c r="AC38" s="179"/>
      <c r="AD38" s="179"/>
      <c r="AE38" s="179"/>
      <c r="AF38" s="179"/>
      <c r="AG38" s="179"/>
      <c r="AH38" s="179"/>
      <c r="AI38" s="179"/>
      <c r="AJ38" s="179"/>
      <c r="AK38" s="179"/>
      <c r="AL38" s="179"/>
      <c r="AM38" s="179"/>
      <c r="AN38" s="179"/>
      <c r="AO38" s="179"/>
      <c r="AP38" s="179"/>
      <c r="AQ38" s="179"/>
      <c r="AR38" s="179"/>
      <c r="AS38" s="179"/>
      <c r="AT38" s="179"/>
      <c r="AU38" s="179"/>
      <c r="AV38" s="179"/>
      <c r="AW38" s="179"/>
      <c r="AX38" s="179"/>
      <c r="AY38" s="179"/>
      <c r="AZ38" s="179"/>
      <c r="BA38" s="179"/>
      <c r="BB38" s="179"/>
      <c r="BC38" s="179"/>
      <c r="BD38" s="179"/>
      <c r="BE38" s="179"/>
      <c r="BF38" s="179"/>
      <c r="BG38" s="179"/>
      <c r="BH38" s="179"/>
      <c r="BI38" s="179"/>
      <c r="BJ38" s="179"/>
      <c r="BK38" s="179"/>
      <c r="BL38" s="179"/>
      <c r="BM38" s="179"/>
      <c r="BN38" s="179"/>
      <c r="BO38" s="179"/>
      <c r="BP38" s="179"/>
      <c r="BQ38" s="179"/>
      <c r="BR38" s="179"/>
      <c r="BS38" s="179"/>
      <c r="BT38" s="179"/>
      <c r="BU38" s="179"/>
      <c r="BV38" s="179"/>
      <c r="BW38" s="179"/>
      <c r="BX38" s="179"/>
      <c r="BY38" s="179"/>
      <c r="BZ38" s="179"/>
      <c r="CA38" s="179"/>
      <c r="CB38" s="179"/>
      <c r="CC38" s="179"/>
      <c r="CD38" s="179"/>
      <c r="CE38" s="179"/>
      <c r="CF38" s="179"/>
      <c r="CG38" s="179"/>
      <c r="CH38" s="179"/>
      <c r="CI38" s="179"/>
      <c r="CJ38" s="179"/>
      <c r="CK38" s="179"/>
      <c r="CL38" s="179"/>
      <c r="CM38" s="179"/>
      <c r="CN38" s="179"/>
      <c r="CO38" s="179"/>
      <c r="CP38" s="179"/>
      <c r="CQ38" s="179"/>
      <c r="CR38" s="179"/>
      <c r="CS38" s="179"/>
      <c r="CT38" s="179"/>
      <c r="CU38" s="179"/>
      <c r="CV38" s="179"/>
      <c r="CW38" s="179"/>
      <c r="CX38" s="179"/>
      <c r="CY38" s="179"/>
      <c r="CZ38" s="179"/>
      <c r="DA38" s="179"/>
      <c r="DB38" s="179"/>
      <c r="DC38" s="179"/>
      <c r="DD38" s="179"/>
      <c r="DE38" s="179"/>
      <c r="DF38" s="179"/>
      <c r="DG38" s="179"/>
      <c r="DH38" s="179"/>
      <c r="DI38" s="179"/>
      <c r="DJ38" s="179"/>
      <c r="DK38" s="179"/>
      <c r="DL38" s="179"/>
      <c r="DM38" s="179"/>
      <c r="DN38" s="179"/>
      <c r="DO38" s="179"/>
      <c r="DP38" s="179"/>
      <c r="DQ38" s="179"/>
      <c r="DR38" s="179"/>
      <c r="DS38" s="179"/>
      <c r="DT38" s="179"/>
      <c r="DU38" s="179"/>
      <c r="DV38" s="179"/>
      <c r="DW38" s="179"/>
      <c r="DX38" s="179"/>
      <c r="DY38" s="179"/>
      <c r="DZ38" s="179"/>
      <c r="EA38" s="179"/>
      <c r="EB38" s="179"/>
      <c r="EC38" s="179"/>
      <c r="ED38" s="179"/>
      <c r="EE38" s="179"/>
      <c r="EF38" s="179"/>
      <c r="EG38" s="179"/>
      <c r="EH38" s="179"/>
      <c r="EI38" s="179"/>
      <c r="EJ38" s="179"/>
      <c r="EK38" s="179"/>
      <c r="EL38" s="179"/>
      <c r="EM38" s="179"/>
      <c r="EN38" s="179"/>
      <c r="EO38" s="179"/>
      <c r="EP38" s="179"/>
      <c r="EQ38" s="179"/>
      <c r="ER38" s="179"/>
      <c r="ES38" s="179"/>
      <c r="ET38" s="179"/>
      <c r="EU38" s="179"/>
      <c r="EV38" s="179"/>
      <c r="EW38" s="179"/>
      <c r="EX38" s="179"/>
      <c r="EY38" s="179"/>
      <c r="EZ38" s="179"/>
      <c r="FA38" s="179"/>
      <c r="FB38" s="179"/>
      <c r="FC38" s="179"/>
      <c r="FD38" s="179"/>
      <c r="FE38" s="179"/>
      <c r="FF38" s="179"/>
      <c r="FG38" s="179"/>
      <c r="FH38" s="179"/>
      <c r="FI38" s="179"/>
      <c r="FJ38" s="179"/>
      <c r="FK38" s="179"/>
      <c r="FL38" s="179"/>
      <c r="FM38" s="179"/>
      <c r="FN38" s="179"/>
      <c r="FO38" s="179"/>
      <c r="FP38" s="179"/>
      <c r="FQ38" s="179"/>
      <c r="FR38" s="179"/>
      <c r="FS38" s="179"/>
      <c r="FT38" s="179"/>
      <c r="FU38" s="179"/>
      <c r="FV38" s="179"/>
      <c r="FW38" s="179"/>
      <c r="FX38" s="179"/>
      <c r="FY38" s="179"/>
      <c r="FZ38" s="179"/>
      <c r="GA38" s="179"/>
      <c r="GB38" s="179"/>
      <c r="GC38" s="179"/>
      <c r="GD38" s="179"/>
      <c r="GE38" s="179"/>
    </row>
    <row r="39" spans="1:187" ht="6" hidden="1" customHeight="1" x14ac:dyDescent="0.2">
      <c r="A39" s="50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0"/>
      <c r="CA39" s="50"/>
      <c r="CB39" s="50"/>
      <c r="CC39" s="50"/>
      <c r="CD39" s="50"/>
      <c r="CE39" s="50"/>
      <c r="CF39" s="50"/>
      <c r="CG39" s="50"/>
      <c r="CH39" s="50"/>
      <c r="CI39" s="50"/>
      <c r="CJ39" s="50"/>
      <c r="CK39" s="50"/>
      <c r="CL39" s="50"/>
      <c r="CM39" s="50"/>
      <c r="CN39" s="50"/>
      <c r="CO39" s="50"/>
      <c r="CP39" s="50"/>
      <c r="CQ39" s="50"/>
      <c r="CR39" s="50"/>
      <c r="CS39" s="50"/>
      <c r="CT39" s="50"/>
      <c r="CU39" s="50"/>
      <c r="CV39" s="50"/>
      <c r="CW39" s="50"/>
      <c r="CX39" s="50"/>
      <c r="CY39" s="50"/>
      <c r="CZ39" s="50"/>
      <c r="DA39" s="50"/>
      <c r="DB39" s="50"/>
      <c r="DC39" s="50"/>
      <c r="DD39" s="50"/>
      <c r="DE39" s="50"/>
      <c r="DF39" s="50"/>
      <c r="DG39" s="50"/>
      <c r="DH39" s="50"/>
      <c r="DI39" s="50"/>
      <c r="DJ39" s="50"/>
      <c r="DK39" s="50"/>
      <c r="DL39" s="50"/>
      <c r="DM39" s="50"/>
      <c r="DN39" s="50"/>
      <c r="DO39" s="50"/>
      <c r="DP39" s="50"/>
      <c r="DQ39" s="50"/>
      <c r="DR39" s="50"/>
      <c r="DS39" s="50"/>
      <c r="DT39" s="50"/>
      <c r="DU39" s="50"/>
      <c r="DV39" s="50"/>
      <c r="DW39" s="50"/>
      <c r="DX39" s="50"/>
      <c r="DY39" s="50"/>
      <c r="DZ39" s="50"/>
      <c r="EA39" s="50"/>
      <c r="EB39" s="50"/>
      <c r="EC39" s="50"/>
      <c r="ED39" s="50"/>
      <c r="EE39" s="50"/>
      <c r="EF39" s="50"/>
      <c r="EG39" s="50"/>
      <c r="EH39" s="50"/>
      <c r="EI39" s="50"/>
      <c r="EJ39" s="50"/>
      <c r="EK39" s="50"/>
      <c r="EL39" s="50"/>
      <c r="EM39" s="50"/>
      <c r="EN39" s="50"/>
      <c r="EO39" s="50"/>
      <c r="EP39" s="50"/>
      <c r="EQ39" s="50"/>
      <c r="ER39" s="50"/>
      <c r="ES39" s="50"/>
      <c r="ET39" s="50"/>
      <c r="EU39" s="50"/>
      <c r="EV39" s="50"/>
      <c r="EW39" s="50"/>
      <c r="EX39" s="50"/>
      <c r="EY39" s="50"/>
      <c r="EZ39" s="50"/>
      <c r="FA39" s="50"/>
      <c r="FB39" s="50"/>
      <c r="FC39" s="50"/>
      <c r="FD39" s="50"/>
      <c r="FE39" s="50"/>
      <c r="FF39" s="50"/>
      <c r="FG39" s="50"/>
      <c r="FH39" s="50"/>
      <c r="FI39" s="50"/>
      <c r="FJ39" s="50"/>
      <c r="FK39" s="50"/>
      <c r="FL39" s="50"/>
      <c r="FM39" s="50"/>
      <c r="FN39" s="50"/>
      <c r="FO39" s="50"/>
      <c r="FP39" s="50"/>
      <c r="FQ39" s="50"/>
      <c r="FR39" s="50"/>
      <c r="FS39" s="50"/>
      <c r="FT39" s="50"/>
      <c r="FU39" s="50"/>
      <c r="FV39" s="50"/>
      <c r="FW39" s="50"/>
      <c r="FX39" s="50"/>
      <c r="FY39" s="50"/>
      <c r="FZ39" s="50"/>
      <c r="GA39" s="50"/>
      <c r="GB39" s="50"/>
      <c r="GC39" s="50"/>
      <c r="GD39" s="50"/>
      <c r="GE39" s="50"/>
    </row>
    <row r="40" spans="1:187" ht="21" hidden="1" customHeight="1" x14ac:dyDescent="0.2">
      <c r="A40" s="147" t="s">
        <v>351</v>
      </c>
      <c r="B40" s="147"/>
      <c r="C40" s="147"/>
      <c r="D40" s="147"/>
      <c r="E40" s="147"/>
      <c r="F40" s="147" t="s">
        <v>20</v>
      </c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162"/>
      <c r="AG40" s="162"/>
      <c r="AH40" s="162"/>
      <c r="AI40" s="162"/>
      <c r="AJ40" s="162"/>
      <c r="AK40" s="162"/>
      <c r="AL40" s="162"/>
      <c r="AM40" s="162"/>
      <c r="AN40" s="162"/>
      <c r="AO40" s="162"/>
      <c r="AP40" s="162"/>
      <c r="AQ40" s="162"/>
      <c r="AR40" s="162"/>
      <c r="AS40" s="162"/>
      <c r="AT40" s="162"/>
      <c r="AU40" s="162"/>
      <c r="AV40" s="162"/>
      <c r="AW40" s="162"/>
      <c r="AX40" s="162"/>
      <c r="AY40" s="162"/>
      <c r="AZ40" s="162"/>
      <c r="BA40" s="162"/>
      <c r="BB40" s="162"/>
      <c r="BC40" s="162"/>
      <c r="BD40" s="162"/>
      <c r="BE40" s="162"/>
      <c r="BF40" s="162"/>
      <c r="BG40" s="162"/>
      <c r="BH40" s="162"/>
      <c r="BI40" s="162"/>
      <c r="BJ40" s="162"/>
      <c r="BK40" s="162"/>
      <c r="BL40" s="162"/>
      <c r="BM40" s="162"/>
      <c r="BN40" s="162"/>
      <c r="BO40" s="162"/>
      <c r="BP40" s="162"/>
      <c r="BQ40" s="162"/>
      <c r="BR40" s="162"/>
      <c r="BS40" s="162"/>
      <c r="BT40" s="162"/>
      <c r="BU40" s="162"/>
      <c r="BV40" s="162"/>
      <c r="BW40" s="162"/>
      <c r="BX40" s="162"/>
      <c r="BY40" s="162"/>
      <c r="BZ40" s="162"/>
      <c r="CA40" s="162"/>
      <c r="CB40" s="162"/>
      <c r="CC40" s="162"/>
      <c r="CD40" s="162"/>
      <c r="CE40" s="162"/>
      <c r="CF40" s="162"/>
      <c r="CG40" s="162"/>
      <c r="CH40" s="162"/>
      <c r="CI40" s="162"/>
      <c r="CJ40" s="162"/>
      <c r="CK40" s="162"/>
      <c r="CL40" s="162"/>
      <c r="CM40" s="162"/>
      <c r="CN40" s="162"/>
      <c r="CO40" s="162"/>
      <c r="CP40" s="162"/>
      <c r="CQ40" s="162"/>
      <c r="CR40" s="162"/>
      <c r="CS40" s="162"/>
      <c r="CT40" s="162"/>
      <c r="CU40" s="162"/>
      <c r="CV40" s="162"/>
      <c r="CW40" s="162"/>
      <c r="CX40" s="162"/>
      <c r="CY40" s="162"/>
      <c r="CZ40" s="162"/>
      <c r="DA40" s="162"/>
      <c r="DB40" s="162"/>
      <c r="DC40" s="162"/>
      <c r="DD40" s="162"/>
      <c r="DE40" s="162"/>
      <c r="DF40" s="162"/>
      <c r="DG40" s="162"/>
      <c r="DH40" s="162"/>
      <c r="DI40" s="162"/>
      <c r="DJ40" s="162"/>
      <c r="DK40" s="162"/>
      <c r="DL40" s="162"/>
      <c r="DM40" s="162"/>
      <c r="DN40" s="162"/>
      <c r="DO40" s="162"/>
      <c r="DP40" s="162"/>
      <c r="DQ40" s="162"/>
      <c r="DR40" s="162"/>
      <c r="DS40" s="162"/>
      <c r="DT40" s="162"/>
      <c r="DU40" s="162"/>
      <c r="DV40" s="162"/>
      <c r="DW40" s="150" t="s">
        <v>353</v>
      </c>
      <c r="DX40" s="151"/>
      <c r="DY40" s="151"/>
      <c r="DZ40" s="151"/>
      <c r="EA40" s="151"/>
      <c r="EB40" s="151"/>
      <c r="EC40" s="151"/>
      <c r="ED40" s="151"/>
      <c r="EE40" s="151"/>
      <c r="EF40" s="151"/>
      <c r="EG40" s="151"/>
      <c r="EH40" s="151"/>
      <c r="EI40" s="151"/>
      <c r="EJ40" s="151"/>
      <c r="EK40" s="151"/>
      <c r="EL40" s="151"/>
      <c r="EM40" s="151"/>
      <c r="EN40" s="151"/>
      <c r="EO40" s="151"/>
      <c r="EP40" s="151"/>
      <c r="EQ40" s="151"/>
      <c r="ER40" s="152"/>
      <c r="ES40" s="150" t="s">
        <v>376</v>
      </c>
      <c r="ET40" s="148"/>
      <c r="EU40" s="148"/>
      <c r="EV40" s="148"/>
      <c r="EW40" s="148"/>
      <c r="EX40" s="148"/>
      <c r="EY40" s="148"/>
      <c r="EZ40" s="148"/>
      <c r="FA40" s="148"/>
      <c r="FB40" s="148"/>
      <c r="FC40" s="148"/>
      <c r="FD40" s="148"/>
      <c r="FE40" s="148"/>
      <c r="FF40" s="148"/>
      <c r="FG40" s="148"/>
      <c r="FH40" s="148"/>
      <c r="FI40" s="148"/>
      <c r="FJ40" s="148"/>
      <c r="FK40" s="148"/>
      <c r="FL40" s="148"/>
      <c r="FM40" s="148"/>
      <c r="FN40" s="148"/>
      <c r="FO40" s="148"/>
      <c r="FP40" s="148"/>
      <c r="FQ40" s="148"/>
      <c r="FR40" s="148"/>
      <c r="FS40" s="148"/>
      <c r="FT40" s="148"/>
      <c r="FU40" s="148"/>
      <c r="FV40" s="148"/>
      <c r="FW40" s="148"/>
      <c r="FX40" s="148"/>
      <c r="FY40" s="148"/>
      <c r="FZ40" s="148"/>
      <c r="GA40" s="148"/>
      <c r="GB40" s="148"/>
      <c r="GC40" s="148"/>
      <c r="GD40" s="148"/>
      <c r="GE40" s="149"/>
    </row>
    <row r="41" spans="1:187" ht="13.2" hidden="1" x14ac:dyDescent="0.2">
      <c r="A41" s="147">
        <v>1</v>
      </c>
      <c r="B41" s="147"/>
      <c r="C41" s="147"/>
      <c r="D41" s="147"/>
      <c r="E41" s="147"/>
      <c r="F41" s="147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2"/>
      <c r="AJ41" s="162"/>
      <c r="AK41" s="162"/>
      <c r="AL41" s="162"/>
      <c r="AM41" s="162"/>
      <c r="AN41" s="162"/>
      <c r="AO41" s="162"/>
      <c r="AP41" s="162"/>
      <c r="AQ41" s="162"/>
      <c r="AR41" s="162"/>
      <c r="AS41" s="162"/>
      <c r="AT41" s="162"/>
      <c r="AU41" s="162"/>
      <c r="AV41" s="162"/>
      <c r="AW41" s="162"/>
      <c r="AX41" s="162"/>
      <c r="AY41" s="162"/>
      <c r="AZ41" s="162"/>
      <c r="BA41" s="162"/>
      <c r="BB41" s="162"/>
      <c r="BC41" s="162"/>
      <c r="BD41" s="162"/>
      <c r="BE41" s="162"/>
      <c r="BF41" s="162"/>
      <c r="BG41" s="162"/>
      <c r="BH41" s="162"/>
      <c r="BI41" s="162"/>
      <c r="BJ41" s="162"/>
      <c r="BK41" s="162"/>
      <c r="BL41" s="162"/>
      <c r="BM41" s="162"/>
      <c r="BN41" s="162"/>
      <c r="BO41" s="162"/>
      <c r="BP41" s="162"/>
      <c r="BQ41" s="162"/>
      <c r="BR41" s="162"/>
      <c r="BS41" s="162"/>
      <c r="BT41" s="162"/>
      <c r="BU41" s="162"/>
      <c r="BV41" s="162"/>
      <c r="BW41" s="162"/>
      <c r="BX41" s="162"/>
      <c r="BY41" s="162"/>
      <c r="BZ41" s="162"/>
      <c r="CA41" s="162"/>
      <c r="CB41" s="162"/>
      <c r="CC41" s="162"/>
      <c r="CD41" s="162"/>
      <c r="CE41" s="162"/>
      <c r="CF41" s="162"/>
      <c r="CG41" s="162"/>
      <c r="CH41" s="162"/>
      <c r="CI41" s="162"/>
      <c r="CJ41" s="162"/>
      <c r="CK41" s="162"/>
      <c r="CL41" s="162"/>
      <c r="CM41" s="162"/>
      <c r="CN41" s="162"/>
      <c r="CO41" s="162"/>
      <c r="CP41" s="162"/>
      <c r="CQ41" s="162"/>
      <c r="CR41" s="162"/>
      <c r="CS41" s="162"/>
      <c r="CT41" s="162"/>
      <c r="CU41" s="162"/>
      <c r="CV41" s="162"/>
      <c r="CW41" s="162"/>
      <c r="CX41" s="162"/>
      <c r="CY41" s="162"/>
      <c r="CZ41" s="162"/>
      <c r="DA41" s="162"/>
      <c r="DB41" s="162"/>
      <c r="DC41" s="162"/>
      <c r="DD41" s="162"/>
      <c r="DE41" s="162"/>
      <c r="DF41" s="162"/>
      <c r="DG41" s="162"/>
      <c r="DH41" s="162"/>
      <c r="DI41" s="162"/>
      <c r="DJ41" s="162"/>
      <c r="DK41" s="162"/>
      <c r="DL41" s="162"/>
      <c r="DM41" s="162"/>
      <c r="DN41" s="162"/>
      <c r="DO41" s="162"/>
      <c r="DP41" s="162"/>
      <c r="DQ41" s="162"/>
      <c r="DR41" s="162"/>
      <c r="DS41" s="162"/>
      <c r="DT41" s="162"/>
      <c r="DU41" s="162"/>
      <c r="DV41" s="162"/>
      <c r="DW41" s="150"/>
      <c r="DX41" s="151"/>
      <c r="DY41" s="151"/>
      <c r="DZ41" s="151"/>
      <c r="EA41" s="151"/>
      <c r="EB41" s="151"/>
      <c r="EC41" s="151"/>
      <c r="ED41" s="151"/>
      <c r="EE41" s="151"/>
      <c r="EF41" s="151"/>
      <c r="EG41" s="151"/>
      <c r="EH41" s="151"/>
      <c r="EI41" s="151"/>
      <c r="EJ41" s="151"/>
      <c r="EK41" s="151"/>
      <c r="EL41" s="151"/>
      <c r="EM41" s="151"/>
      <c r="EN41" s="151"/>
      <c r="EO41" s="151"/>
      <c r="EP41" s="151"/>
      <c r="EQ41" s="151"/>
      <c r="ER41" s="152"/>
      <c r="ES41" s="150"/>
      <c r="ET41" s="148"/>
      <c r="EU41" s="148"/>
      <c r="EV41" s="148"/>
      <c r="EW41" s="148"/>
      <c r="EX41" s="148"/>
      <c r="EY41" s="148"/>
      <c r="EZ41" s="148"/>
      <c r="FA41" s="148"/>
      <c r="FB41" s="148"/>
      <c r="FC41" s="148"/>
      <c r="FD41" s="148"/>
      <c r="FE41" s="148"/>
      <c r="FF41" s="148"/>
      <c r="FG41" s="148"/>
      <c r="FH41" s="148"/>
      <c r="FI41" s="148"/>
      <c r="FJ41" s="148"/>
      <c r="FK41" s="148"/>
      <c r="FL41" s="148"/>
      <c r="FM41" s="148"/>
      <c r="FN41" s="148"/>
      <c r="FO41" s="148"/>
      <c r="FP41" s="148"/>
      <c r="FQ41" s="148"/>
      <c r="FR41" s="148"/>
      <c r="FS41" s="148"/>
      <c r="FT41" s="148"/>
      <c r="FU41" s="148"/>
      <c r="FV41" s="148"/>
      <c r="FW41" s="148"/>
      <c r="FX41" s="148"/>
      <c r="FY41" s="148"/>
      <c r="FZ41" s="148"/>
      <c r="GA41" s="148"/>
      <c r="GB41" s="148"/>
      <c r="GC41" s="148"/>
      <c r="GD41" s="148"/>
      <c r="GE41" s="149"/>
    </row>
    <row r="42" spans="1:187" ht="13.2" hidden="1" x14ac:dyDescent="0.2">
      <c r="A42" s="147">
        <v>2</v>
      </c>
      <c r="B42" s="147"/>
      <c r="C42" s="147"/>
      <c r="D42" s="147"/>
      <c r="E42" s="147"/>
      <c r="F42" s="147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2"/>
      <c r="AK42" s="162"/>
      <c r="AL42" s="162"/>
      <c r="AM42" s="162"/>
      <c r="AN42" s="162"/>
      <c r="AO42" s="162"/>
      <c r="AP42" s="162"/>
      <c r="AQ42" s="162"/>
      <c r="AR42" s="162"/>
      <c r="AS42" s="162"/>
      <c r="AT42" s="162"/>
      <c r="AU42" s="162"/>
      <c r="AV42" s="162"/>
      <c r="AW42" s="162"/>
      <c r="AX42" s="162"/>
      <c r="AY42" s="162"/>
      <c r="AZ42" s="162"/>
      <c r="BA42" s="162"/>
      <c r="BB42" s="162"/>
      <c r="BC42" s="162"/>
      <c r="BD42" s="162"/>
      <c r="BE42" s="162"/>
      <c r="BF42" s="162"/>
      <c r="BG42" s="162"/>
      <c r="BH42" s="162"/>
      <c r="BI42" s="162"/>
      <c r="BJ42" s="162"/>
      <c r="BK42" s="162"/>
      <c r="BL42" s="162"/>
      <c r="BM42" s="162"/>
      <c r="BN42" s="162"/>
      <c r="BO42" s="162"/>
      <c r="BP42" s="162"/>
      <c r="BQ42" s="162"/>
      <c r="BR42" s="162"/>
      <c r="BS42" s="162"/>
      <c r="BT42" s="162"/>
      <c r="BU42" s="162"/>
      <c r="BV42" s="162"/>
      <c r="BW42" s="162"/>
      <c r="BX42" s="162"/>
      <c r="BY42" s="162"/>
      <c r="BZ42" s="162"/>
      <c r="CA42" s="162"/>
      <c r="CB42" s="162"/>
      <c r="CC42" s="162"/>
      <c r="CD42" s="162"/>
      <c r="CE42" s="162"/>
      <c r="CF42" s="162"/>
      <c r="CG42" s="162"/>
      <c r="CH42" s="162"/>
      <c r="CI42" s="162"/>
      <c r="CJ42" s="162"/>
      <c r="CK42" s="162"/>
      <c r="CL42" s="162"/>
      <c r="CM42" s="162"/>
      <c r="CN42" s="162"/>
      <c r="CO42" s="162"/>
      <c r="CP42" s="162"/>
      <c r="CQ42" s="162"/>
      <c r="CR42" s="162"/>
      <c r="CS42" s="162"/>
      <c r="CT42" s="162"/>
      <c r="CU42" s="162"/>
      <c r="CV42" s="162"/>
      <c r="CW42" s="162"/>
      <c r="CX42" s="162"/>
      <c r="CY42" s="162"/>
      <c r="CZ42" s="162"/>
      <c r="DA42" s="162"/>
      <c r="DB42" s="162"/>
      <c r="DC42" s="162"/>
      <c r="DD42" s="162"/>
      <c r="DE42" s="162"/>
      <c r="DF42" s="162"/>
      <c r="DG42" s="162"/>
      <c r="DH42" s="162"/>
      <c r="DI42" s="162"/>
      <c r="DJ42" s="162"/>
      <c r="DK42" s="162"/>
      <c r="DL42" s="162"/>
      <c r="DM42" s="162"/>
      <c r="DN42" s="162"/>
      <c r="DO42" s="162"/>
      <c r="DP42" s="162"/>
      <c r="DQ42" s="162"/>
      <c r="DR42" s="162"/>
      <c r="DS42" s="162"/>
      <c r="DT42" s="162"/>
      <c r="DU42" s="162"/>
      <c r="DV42" s="162"/>
      <c r="DW42" s="150"/>
      <c r="DX42" s="151"/>
      <c r="DY42" s="151"/>
      <c r="DZ42" s="151"/>
      <c r="EA42" s="151"/>
      <c r="EB42" s="151"/>
      <c r="EC42" s="151"/>
      <c r="ED42" s="151"/>
      <c r="EE42" s="151"/>
      <c r="EF42" s="151"/>
      <c r="EG42" s="151"/>
      <c r="EH42" s="151"/>
      <c r="EI42" s="151"/>
      <c r="EJ42" s="151"/>
      <c r="EK42" s="151"/>
      <c r="EL42" s="151"/>
      <c r="EM42" s="151"/>
      <c r="EN42" s="151"/>
      <c r="EO42" s="151"/>
      <c r="EP42" s="151"/>
      <c r="EQ42" s="151"/>
      <c r="ER42" s="152"/>
      <c r="ES42" s="150"/>
      <c r="ET42" s="148"/>
      <c r="EU42" s="148"/>
      <c r="EV42" s="148"/>
      <c r="EW42" s="148"/>
      <c r="EX42" s="148"/>
      <c r="EY42" s="148"/>
      <c r="EZ42" s="148"/>
      <c r="FA42" s="148"/>
      <c r="FB42" s="148"/>
      <c r="FC42" s="148"/>
      <c r="FD42" s="148"/>
      <c r="FE42" s="148"/>
      <c r="FF42" s="148"/>
      <c r="FG42" s="148"/>
      <c r="FH42" s="148"/>
      <c r="FI42" s="148"/>
      <c r="FJ42" s="148"/>
      <c r="FK42" s="148"/>
      <c r="FL42" s="148"/>
      <c r="FM42" s="148"/>
      <c r="FN42" s="148"/>
      <c r="FO42" s="148"/>
      <c r="FP42" s="148"/>
      <c r="FQ42" s="148"/>
      <c r="FR42" s="148"/>
      <c r="FS42" s="148"/>
      <c r="FT42" s="148"/>
      <c r="FU42" s="148"/>
      <c r="FV42" s="148"/>
      <c r="FW42" s="148"/>
      <c r="FX42" s="148"/>
      <c r="FY42" s="148"/>
      <c r="FZ42" s="148"/>
      <c r="GA42" s="148"/>
      <c r="GB42" s="148"/>
      <c r="GC42" s="148"/>
      <c r="GD42" s="148"/>
      <c r="GE42" s="149"/>
    </row>
    <row r="43" spans="1:187" ht="11.25" hidden="1" customHeight="1" x14ac:dyDescent="0.2">
      <c r="A43" s="170" t="s">
        <v>371</v>
      </c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  <c r="AH43" s="171"/>
      <c r="AI43" s="171"/>
      <c r="AJ43" s="171"/>
      <c r="AK43" s="171"/>
      <c r="AL43" s="171"/>
      <c r="AM43" s="171"/>
      <c r="AN43" s="171"/>
      <c r="AO43" s="171"/>
      <c r="AP43" s="171"/>
      <c r="AQ43" s="171"/>
      <c r="AR43" s="171"/>
      <c r="AS43" s="171"/>
      <c r="AT43" s="171"/>
      <c r="AU43" s="171"/>
      <c r="AV43" s="171"/>
      <c r="AW43" s="171"/>
      <c r="AX43" s="171"/>
      <c r="AY43" s="171"/>
      <c r="AZ43" s="171"/>
      <c r="BA43" s="171"/>
      <c r="BB43" s="171"/>
      <c r="BC43" s="171"/>
      <c r="BD43" s="171"/>
      <c r="BE43" s="171"/>
      <c r="BF43" s="171"/>
      <c r="BG43" s="171"/>
      <c r="BH43" s="171"/>
      <c r="BI43" s="171"/>
      <c r="BJ43" s="171"/>
      <c r="BK43" s="171"/>
      <c r="BL43" s="171"/>
      <c r="BM43" s="171"/>
      <c r="BN43" s="171"/>
      <c r="BO43" s="171"/>
      <c r="BP43" s="171"/>
      <c r="BQ43" s="171"/>
      <c r="BR43" s="171"/>
      <c r="BS43" s="171"/>
      <c r="BT43" s="171"/>
      <c r="BU43" s="171"/>
      <c r="BV43" s="171"/>
      <c r="BW43" s="171"/>
      <c r="BX43" s="171"/>
      <c r="BY43" s="171"/>
      <c r="BZ43" s="171"/>
      <c r="CA43" s="171"/>
      <c r="CB43" s="171"/>
      <c r="CC43" s="171"/>
      <c r="CD43" s="171"/>
      <c r="CE43" s="171"/>
      <c r="CF43" s="171"/>
      <c r="CG43" s="171"/>
      <c r="CH43" s="171"/>
      <c r="CI43" s="171"/>
      <c r="CJ43" s="171"/>
      <c r="CK43" s="171"/>
      <c r="CL43" s="171"/>
      <c r="CM43" s="171"/>
      <c r="CN43" s="171"/>
      <c r="CO43" s="171"/>
      <c r="CP43" s="171"/>
      <c r="CQ43" s="171"/>
      <c r="CR43" s="171"/>
      <c r="CS43" s="171"/>
      <c r="CT43" s="171"/>
      <c r="CU43" s="171"/>
      <c r="CV43" s="171"/>
      <c r="CW43" s="171"/>
      <c r="CX43" s="171"/>
      <c r="CY43" s="171"/>
      <c r="CZ43" s="171"/>
      <c r="DA43" s="171"/>
      <c r="DB43" s="171"/>
      <c r="DC43" s="171"/>
      <c r="DD43" s="171"/>
      <c r="DE43" s="171"/>
      <c r="DF43" s="171"/>
      <c r="DG43" s="171"/>
      <c r="DH43" s="171"/>
      <c r="DI43" s="171"/>
      <c r="DJ43" s="171"/>
      <c r="DK43" s="171"/>
      <c r="DL43" s="171"/>
      <c r="DM43" s="171"/>
      <c r="DN43" s="171"/>
      <c r="DO43" s="171"/>
      <c r="DP43" s="171"/>
      <c r="DQ43" s="171"/>
      <c r="DR43" s="171"/>
      <c r="DS43" s="171"/>
      <c r="DT43" s="171"/>
      <c r="DU43" s="171"/>
      <c r="DV43" s="171"/>
      <c r="DW43" s="171"/>
      <c r="DX43" s="171"/>
      <c r="DY43" s="171"/>
      <c r="DZ43" s="171"/>
      <c r="EA43" s="171"/>
      <c r="EB43" s="171"/>
      <c r="EC43" s="171"/>
      <c r="ED43" s="171"/>
      <c r="EE43" s="171"/>
      <c r="EF43" s="171"/>
      <c r="EG43" s="171"/>
      <c r="EH43" s="171"/>
      <c r="EI43" s="171"/>
      <c r="EJ43" s="171"/>
      <c r="EK43" s="171"/>
      <c r="EL43" s="171"/>
      <c r="EM43" s="171"/>
      <c r="EN43" s="171"/>
      <c r="EO43" s="171"/>
      <c r="EP43" s="171"/>
      <c r="EQ43" s="171"/>
      <c r="ER43" s="172"/>
      <c r="ES43" s="150"/>
      <c r="ET43" s="148"/>
      <c r="EU43" s="148"/>
      <c r="EV43" s="148"/>
      <c r="EW43" s="148"/>
      <c r="EX43" s="148"/>
      <c r="EY43" s="148"/>
      <c r="EZ43" s="148"/>
      <c r="FA43" s="148"/>
      <c r="FB43" s="148"/>
      <c r="FC43" s="148"/>
      <c r="FD43" s="148"/>
      <c r="FE43" s="148"/>
      <c r="FF43" s="148"/>
      <c r="FG43" s="148"/>
      <c r="FH43" s="148"/>
      <c r="FI43" s="148"/>
      <c r="FJ43" s="148"/>
      <c r="FK43" s="148"/>
      <c r="FL43" s="148"/>
      <c r="FM43" s="148"/>
      <c r="FN43" s="148"/>
      <c r="FO43" s="148"/>
      <c r="FP43" s="148"/>
      <c r="FQ43" s="148"/>
      <c r="FR43" s="148"/>
      <c r="FS43" s="148"/>
      <c r="FT43" s="148"/>
      <c r="FU43" s="148"/>
      <c r="FV43" s="148"/>
      <c r="FW43" s="148"/>
      <c r="FX43" s="148"/>
      <c r="FY43" s="148"/>
      <c r="FZ43" s="148"/>
      <c r="GA43" s="148"/>
      <c r="GB43" s="148"/>
      <c r="GC43" s="148"/>
      <c r="GD43" s="148"/>
      <c r="GE43" s="149"/>
    </row>
    <row r="44" spans="1:187" ht="13.5" hidden="1" customHeight="1" x14ac:dyDescent="0.2">
      <c r="A44" s="144" t="s">
        <v>389</v>
      </c>
      <c r="B44" s="145"/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45"/>
      <c r="Z44" s="145"/>
      <c r="AA44" s="145"/>
      <c r="AB44" s="145"/>
      <c r="AC44" s="145"/>
      <c r="AD44" s="145"/>
      <c r="AE44" s="145"/>
      <c r="AF44" s="145"/>
      <c r="AG44" s="145"/>
      <c r="AH44" s="145"/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45"/>
      <c r="BA44" s="145"/>
      <c r="BB44" s="145"/>
      <c r="BC44" s="145"/>
      <c r="BD44" s="145"/>
      <c r="BE44" s="145"/>
      <c r="BF44" s="145"/>
      <c r="BG44" s="145"/>
      <c r="BH44" s="145"/>
      <c r="BI44" s="145"/>
      <c r="BJ44" s="145"/>
      <c r="BK44" s="145"/>
      <c r="BL44" s="145"/>
      <c r="BM44" s="145"/>
      <c r="BN44" s="145"/>
      <c r="BO44" s="145"/>
      <c r="BP44" s="145"/>
      <c r="BQ44" s="145"/>
      <c r="BR44" s="145"/>
      <c r="BS44" s="145"/>
      <c r="BT44" s="145"/>
      <c r="BU44" s="145"/>
      <c r="BV44" s="145"/>
      <c r="BW44" s="145"/>
      <c r="BX44" s="145"/>
      <c r="BY44" s="145"/>
      <c r="BZ44" s="145"/>
      <c r="CA44" s="145"/>
      <c r="CB44" s="145"/>
      <c r="CC44" s="145"/>
      <c r="CD44" s="145"/>
      <c r="CE44" s="145"/>
      <c r="CF44" s="145"/>
      <c r="CG44" s="145"/>
      <c r="CH44" s="145"/>
      <c r="CI44" s="145"/>
      <c r="CJ44" s="145"/>
      <c r="CK44" s="145"/>
      <c r="CL44" s="145"/>
      <c r="CM44" s="145"/>
      <c r="CN44" s="145"/>
      <c r="CO44" s="145"/>
      <c r="CP44" s="145"/>
      <c r="CQ44" s="145"/>
      <c r="CR44" s="145"/>
      <c r="CS44" s="145"/>
      <c r="CT44" s="145"/>
      <c r="CU44" s="145"/>
      <c r="CV44" s="145"/>
      <c r="CW44" s="145"/>
      <c r="CX44" s="145"/>
      <c r="CY44" s="145"/>
      <c r="CZ44" s="145"/>
      <c r="DA44" s="145"/>
      <c r="DB44" s="145"/>
      <c r="DC44" s="145"/>
      <c r="DD44" s="145"/>
      <c r="DE44" s="145"/>
      <c r="DF44" s="145"/>
      <c r="DG44" s="145"/>
      <c r="DH44" s="145"/>
      <c r="DI44" s="145"/>
      <c r="DJ44" s="145"/>
      <c r="DK44" s="145"/>
      <c r="DL44" s="145"/>
      <c r="DM44" s="145"/>
      <c r="DN44" s="145"/>
      <c r="DO44" s="145"/>
      <c r="DP44" s="145"/>
      <c r="DQ44" s="145"/>
      <c r="DR44" s="145"/>
      <c r="DS44" s="145"/>
      <c r="DT44" s="145"/>
      <c r="DU44" s="145"/>
      <c r="DV44" s="145"/>
      <c r="DW44" s="145"/>
      <c r="DX44" s="145"/>
      <c r="DY44" s="145"/>
      <c r="DZ44" s="145"/>
      <c r="EA44" s="145"/>
      <c r="EB44" s="145"/>
      <c r="EC44" s="145"/>
      <c r="ED44" s="145"/>
      <c r="EE44" s="145"/>
      <c r="EF44" s="145"/>
      <c r="EG44" s="145"/>
      <c r="EH44" s="145"/>
      <c r="EI44" s="145"/>
      <c r="EJ44" s="145"/>
      <c r="EK44" s="145"/>
      <c r="EL44" s="145"/>
      <c r="EM44" s="145"/>
      <c r="EN44" s="145"/>
      <c r="EO44" s="145"/>
      <c r="EP44" s="145"/>
      <c r="EQ44" s="145"/>
      <c r="ER44" s="145"/>
      <c r="ES44" s="145"/>
      <c r="ET44" s="145"/>
      <c r="EU44" s="145"/>
      <c r="EV44" s="145"/>
      <c r="EW44" s="145"/>
      <c r="EX44" s="145"/>
      <c r="EY44" s="145"/>
      <c r="EZ44" s="145"/>
      <c r="FA44" s="145"/>
      <c r="FB44" s="145"/>
      <c r="FC44" s="145"/>
      <c r="FD44" s="145"/>
      <c r="FE44" s="145"/>
      <c r="FF44" s="145"/>
      <c r="FG44" s="145"/>
      <c r="FH44" s="145"/>
      <c r="FI44" s="145"/>
      <c r="FJ44" s="145"/>
      <c r="FK44" s="145"/>
      <c r="FL44" s="145"/>
      <c r="FM44" s="145"/>
      <c r="FN44" s="145"/>
      <c r="FO44" s="145"/>
      <c r="FP44" s="145"/>
      <c r="FQ44" s="145"/>
      <c r="FR44" s="145"/>
      <c r="FS44" s="145"/>
      <c r="FT44" s="145"/>
      <c r="FU44" s="145"/>
      <c r="FV44" s="145"/>
      <c r="FW44" s="145"/>
      <c r="FX44" s="145"/>
      <c r="FY44" s="145"/>
      <c r="FZ44" s="145"/>
      <c r="GA44" s="145"/>
      <c r="GB44" s="145"/>
      <c r="GC44" s="145"/>
      <c r="GD44" s="145"/>
      <c r="GE44" s="145"/>
    </row>
    <row r="45" spans="1:187" hidden="1" x14ac:dyDescent="0.2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F45" s="50"/>
      <c r="BG45" s="50"/>
      <c r="BH45" s="50"/>
      <c r="BI45" s="50"/>
      <c r="BJ45" s="50"/>
      <c r="BK45" s="50"/>
      <c r="BL45" s="50"/>
      <c r="BM45" s="50"/>
      <c r="BN45" s="50"/>
      <c r="BO45" s="50"/>
      <c r="BP45" s="50"/>
      <c r="BQ45" s="50"/>
      <c r="BR45" s="50"/>
      <c r="BS45" s="50"/>
      <c r="BT45" s="50"/>
      <c r="BU45" s="50"/>
      <c r="BV45" s="50"/>
      <c r="BW45" s="50"/>
      <c r="BX45" s="50"/>
      <c r="BY45" s="50"/>
      <c r="BZ45" s="50"/>
      <c r="CA45" s="50"/>
      <c r="CB45" s="50"/>
      <c r="CC45" s="50"/>
      <c r="CD45" s="50"/>
      <c r="CE45" s="50"/>
      <c r="CF45" s="50"/>
      <c r="CG45" s="50"/>
      <c r="CH45" s="50"/>
      <c r="CI45" s="50"/>
      <c r="CJ45" s="50"/>
      <c r="CK45" s="50"/>
      <c r="CL45" s="50"/>
      <c r="CM45" s="50"/>
      <c r="CN45" s="50"/>
      <c r="CO45" s="50"/>
      <c r="CP45" s="50"/>
      <c r="CQ45" s="50"/>
      <c r="CR45" s="50"/>
      <c r="CS45" s="50"/>
      <c r="CT45" s="50"/>
      <c r="CU45" s="50"/>
      <c r="CV45" s="50"/>
      <c r="CW45" s="50"/>
      <c r="CX45" s="50"/>
      <c r="CY45" s="50"/>
      <c r="CZ45" s="50"/>
      <c r="DA45" s="50"/>
      <c r="DB45" s="50"/>
      <c r="DC45" s="50"/>
      <c r="DD45" s="50"/>
      <c r="DE45" s="50"/>
      <c r="DF45" s="50"/>
      <c r="DG45" s="50"/>
      <c r="DH45" s="50"/>
      <c r="DI45" s="50"/>
      <c r="DJ45" s="50"/>
      <c r="DK45" s="50"/>
      <c r="DL45" s="50"/>
      <c r="DM45" s="50"/>
      <c r="DN45" s="50"/>
      <c r="DO45" s="50"/>
      <c r="DP45" s="50"/>
      <c r="DQ45" s="50"/>
      <c r="DR45" s="50"/>
      <c r="DS45" s="50"/>
      <c r="DT45" s="50"/>
      <c r="DU45" s="50"/>
      <c r="DV45" s="50"/>
      <c r="DW45" s="50"/>
      <c r="DX45" s="50"/>
      <c r="DY45" s="50"/>
      <c r="DZ45" s="50"/>
      <c r="EA45" s="50"/>
      <c r="EB45" s="50"/>
      <c r="EC45" s="50"/>
      <c r="ED45" s="50"/>
      <c r="EE45" s="50"/>
      <c r="EF45" s="50"/>
      <c r="EG45" s="50"/>
      <c r="EH45" s="50"/>
      <c r="EI45" s="50"/>
      <c r="EJ45" s="50"/>
      <c r="EK45" s="50"/>
      <c r="EL45" s="50"/>
      <c r="EM45" s="50"/>
      <c r="EN45" s="50"/>
      <c r="EO45" s="50"/>
      <c r="EP45" s="50"/>
      <c r="EQ45" s="50"/>
      <c r="ER45" s="50"/>
      <c r="ES45" s="50"/>
      <c r="ET45" s="50"/>
      <c r="EU45" s="50"/>
      <c r="EV45" s="50"/>
      <c r="EW45" s="50"/>
      <c r="EX45" s="50"/>
      <c r="EY45" s="50"/>
      <c r="EZ45" s="50"/>
      <c r="FA45" s="50"/>
      <c r="FB45" s="50"/>
      <c r="FC45" s="50"/>
      <c r="FD45" s="50"/>
      <c r="FE45" s="50"/>
      <c r="FF45" s="50"/>
      <c r="FG45" s="50"/>
      <c r="FH45" s="50"/>
      <c r="FI45" s="50"/>
      <c r="FJ45" s="50"/>
      <c r="FK45" s="50"/>
      <c r="FL45" s="50"/>
      <c r="FM45" s="50"/>
      <c r="FN45" s="50"/>
      <c r="FO45" s="50"/>
      <c r="FP45" s="50"/>
      <c r="FQ45" s="50"/>
      <c r="FR45" s="50"/>
      <c r="FS45" s="50"/>
      <c r="FT45" s="50"/>
      <c r="FU45" s="50"/>
      <c r="FV45" s="50"/>
      <c r="FW45" s="50"/>
      <c r="FX45" s="50"/>
      <c r="FY45" s="50"/>
      <c r="FZ45" s="50"/>
      <c r="GA45" s="50"/>
      <c r="GB45" s="50"/>
      <c r="GC45" s="50"/>
      <c r="GD45" s="50"/>
      <c r="GE45" s="50"/>
    </row>
    <row r="46" spans="1:187" ht="11.25" customHeight="1" x14ac:dyDescent="0.25">
      <c r="A46" s="188" t="s">
        <v>390</v>
      </c>
      <c r="B46" s="188"/>
      <c r="C46" s="188"/>
      <c r="D46" s="188"/>
      <c r="E46" s="188"/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88"/>
      <c r="Y46" s="188"/>
      <c r="Z46" s="188"/>
      <c r="AA46" s="188"/>
      <c r="AB46" s="188"/>
      <c r="AC46" s="188"/>
      <c r="AD46" s="188"/>
      <c r="AE46" s="188"/>
      <c r="AF46" s="188"/>
      <c r="AG46" s="188"/>
      <c r="AH46" s="188"/>
      <c r="AI46" s="188"/>
      <c r="AJ46" s="188"/>
      <c r="AK46" s="188"/>
      <c r="AL46" s="188"/>
      <c r="AM46" s="188"/>
      <c r="AN46" s="188"/>
      <c r="AO46" s="188"/>
      <c r="AP46" s="188"/>
      <c r="AQ46" s="188"/>
      <c r="AR46" s="188"/>
      <c r="AS46" s="188"/>
      <c r="AT46" s="188"/>
      <c r="AU46" s="188"/>
      <c r="AV46" s="188"/>
      <c r="AW46" s="188"/>
      <c r="AX46" s="188"/>
      <c r="AY46" s="188"/>
      <c r="AZ46" s="188"/>
      <c r="BA46" s="188"/>
      <c r="BB46" s="188"/>
      <c r="BC46" s="188"/>
      <c r="BD46" s="188"/>
      <c r="BE46" s="188"/>
      <c r="BF46" s="188"/>
      <c r="BG46" s="188"/>
      <c r="BH46" s="188"/>
      <c r="BI46" s="188"/>
      <c r="BJ46" s="188"/>
      <c r="BK46" s="188"/>
      <c r="BL46" s="188"/>
      <c r="BM46" s="188"/>
      <c r="BN46" s="188"/>
      <c r="BO46" s="188"/>
      <c r="BP46" s="188"/>
      <c r="BQ46" s="188"/>
      <c r="BR46" s="188"/>
      <c r="BS46" s="188"/>
      <c r="BT46" s="188"/>
      <c r="BU46" s="188"/>
      <c r="BV46" s="188"/>
      <c r="BW46" s="188"/>
      <c r="BX46" s="188"/>
      <c r="BY46" s="188"/>
      <c r="BZ46" s="188"/>
      <c r="CA46" s="188"/>
      <c r="CB46" s="188"/>
      <c r="CC46" s="188"/>
      <c r="CD46" s="188"/>
      <c r="CE46" s="188"/>
      <c r="CF46" s="188"/>
      <c r="CG46" s="188"/>
      <c r="CH46" s="188"/>
      <c r="CI46" s="188"/>
      <c r="CJ46" s="188"/>
      <c r="CK46" s="188"/>
      <c r="CL46" s="188"/>
      <c r="CM46" s="188"/>
      <c r="CN46" s="188"/>
      <c r="CO46" s="188"/>
      <c r="CP46" s="188"/>
      <c r="CQ46" s="188"/>
      <c r="CR46" s="188"/>
      <c r="CS46" s="188"/>
      <c r="CT46" s="188"/>
      <c r="CU46" s="188"/>
      <c r="CV46" s="188"/>
      <c r="CW46" s="188"/>
      <c r="CX46" s="188"/>
      <c r="CY46" s="188"/>
      <c r="CZ46" s="188"/>
      <c r="DA46" s="188"/>
      <c r="DB46" s="188"/>
      <c r="DC46" s="188"/>
      <c r="DD46" s="188"/>
      <c r="DE46" s="188"/>
      <c r="DF46" s="188"/>
      <c r="DG46" s="188"/>
      <c r="DH46" s="188"/>
      <c r="DI46" s="188"/>
      <c r="DJ46" s="188"/>
      <c r="DK46" s="188"/>
      <c r="DL46" s="188"/>
      <c r="DM46" s="188"/>
      <c r="DN46" s="188"/>
      <c r="DO46" s="188"/>
      <c r="DP46" s="188"/>
      <c r="DQ46" s="188"/>
      <c r="DR46" s="188"/>
      <c r="DS46" s="188"/>
      <c r="DT46" s="188"/>
      <c r="DU46" s="188"/>
      <c r="DV46" s="188"/>
      <c r="DW46" s="188"/>
      <c r="DX46" s="188"/>
      <c r="DY46" s="188"/>
      <c r="DZ46" s="188"/>
      <c r="EA46" s="188"/>
      <c r="EB46" s="188"/>
      <c r="EC46" s="188"/>
      <c r="ED46" s="188"/>
      <c r="EE46" s="188"/>
      <c r="EF46" s="188"/>
      <c r="EG46" s="188"/>
      <c r="EH46" s="188"/>
      <c r="EI46" s="188"/>
      <c r="EJ46" s="188"/>
      <c r="EK46" s="188"/>
      <c r="EL46" s="188"/>
      <c r="EM46" s="188"/>
      <c r="EN46" s="188"/>
      <c r="EO46" s="188"/>
      <c r="EP46" s="188"/>
      <c r="EQ46" s="188"/>
      <c r="ER46" s="188"/>
      <c r="ES46" s="188"/>
      <c r="ET46" s="188"/>
      <c r="EU46" s="188"/>
      <c r="EV46" s="188"/>
      <c r="EW46" s="188"/>
      <c r="EX46" s="188"/>
      <c r="EY46" s="188"/>
      <c r="EZ46" s="188"/>
      <c r="FA46" s="188"/>
      <c r="FB46" s="188"/>
      <c r="FC46" s="188"/>
      <c r="FD46" s="188"/>
      <c r="FE46" s="188"/>
      <c r="FF46" s="188"/>
      <c r="FG46" s="188"/>
      <c r="FH46" s="188"/>
      <c r="FI46" s="188"/>
      <c r="FJ46" s="188"/>
      <c r="FK46" s="188"/>
      <c r="FL46" s="188"/>
      <c r="FM46" s="188"/>
      <c r="FN46" s="188"/>
      <c r="FO46" s="188"/>
      <c r="FP46" s="188"/>
      <c r="FQ46" s="188"/>
      <c r="FR46" s="188"/>
      <c r="FS46" s="188"/>
      <c r="FT46" s="188"/>
      <c r="FU46" s="188"/>
      <c r="FV46" s="188"/>
      <c r="FW46" s="188"/>
      <c r="FX46" s="188"/>
      <c r="FY46" s="188"/>
      <c r="FZ46" s="188"/>
      <c r="GA46" s="188"/>
      <c r="GB46" s="188"/>
      <c r="GC46" s="188"/>
      <c r="GD46" s="188"/>
      <c r="GE46" s="188"/>
    </row>
    <row r="47" spans="1:187" ht="11.25" customHeight="1" x14ac:dyDescent="0.2">
      <c r="A47" s="184" t="s">
        <v>391</v>
      </c>
      <c r="B47" s="184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84"/>
      <c r="CE47" s="184"/>
      <c r="CF47" s="184"/>
      <c r="CG47" s="184"/>
      <c r="CH47" s="184"/>
      <c r="CI47" s="184"/>
      <c r="CJ47" s="184"/>
      <c r="CK47" s="184"/>
      <c r="CL47" s="184"/>
      <c r="CM47" s="184"/>
      <c r="CN47" s="184"/>
      <c r="CO47" s="184"/>
      <c r="CP47" s="184"/>
      <c r="CQ47" s="184"/>
      <c r="CR47" s="184"/>
      <c r="CS47" s="184"/>
      <c r="CT47" s="184"/>
      <c r="CU47" s="184"/>
      <c r="CV47" s="184"/>
      <c r="CW47" s="184"/>
      <c r="CX47" s="184"/>
      <c r="CY47" s="184"/>
      <c r="CZ47" s="184"/>
      <c r="DA47" s="184"/>
      <c r="DB47" s="184"/>
      <c r="DC47" s="184"/>
      <c r="DD47" s="184"/>
      <c r="DE47" s="184"/>
      <c r="DF47" s="184"/>
      <c r="DG47" s="184"/>
      <c r="DH47" s="184"/>
      <c r="DI47" s="184"/>
      <c r="DJ47" s="184"/>
      <c r="DK47" s="184"/>
      <c r="DL47" s="184"/>
      <c r="DM47" s="184"/>
      <c r="DN47" s="184"/>
      <c r="DO47" s="184"/>
      <c r="DP47" s="184"/>
      <c r="DQ47" s="184"/>
      <c r="DR47" s="184"/>
      <c r="DS47" s="184"/>
      <c r="DT47" s="184"/>
      <c r="DU47" s="184"/>
      <c r="DV47" s="184"/>
      <c r="DW47" s="184"/>
      <c r="DX47" s="184"/>
      <c r="DY47" s="184"/>
      <c r="DZ47" s="184"/>
      <c r="EA47" s="184"/>
      <c r="EB47" s="184"/>
      <c r="EC47" s="184"/>
      <c r="ED47" s="184"/>
      <c r="EE47" s="184"/>
      <c r="EF47" s="184"/>
      <c r="EG47" s="184"/>
      <c r="EH47" s="184"/>
      <c r="EI47" s="184"/>
      <c r="EJ47" s="184"/>
      <c r="EK47" s="184"/>
      <c r="EL47" s="184"/>
      <c r="EM47" s="184"/>
      <c r="EN47" s="184"/>
      <c r="EO47" s="184"/>
      <c r="EP47" s="184"/>
      <c r="EQ47" s="184"/>
      <c r="ER47" s="184"/>
      <c r="ES47" s="184"/>
      <c r="ET47" s="184"/>
      <c r="EU47" s="184"/>
      <c r="EV47" s="184"/>
      <c r="EW47" s="184"/>
      <c r="EX47" s="184"/>
      <c r="EY47" s="184"/>
      <c r="EZ47" s="184"/>
      <c r="FA47" s="184"/>
      <c r="FB47" s="184"/>
      <c r="FC47" s="184"/>
      <c r="FD47" s="184"/>
      <c r="FE47" s="184"/>
      <c r="FF47" s="184"/>
      <c r="FG47" s="184"/>
      <c r="FH47" s="184"/>
      <c r="FI47" s="184"/>
      <c r="FJ47" s="184"/>
      <c r="FK47" s="184"/>
      <c r="FL47" s="184"/>
      <c r="FM47" s="184"/>
      <c r="FN47" s="184"/>
      <c r="FO47" s="184"/>
      <c r="FP47" s="184"/>
      <c r="FQ47" s="184"/>
      <c r="FR47" s="184"/>
      <c r="FS47" s="184"/>
      <c r="FT47" s="184"/>
      <c r="FU47" s="184"/>
      <c r="FV47" s="184"/>
      <c r="FW47" s="184"/>
      <c r="FX47" s="184"/>
      <c r="FY47" s="184"/>
      <c r="FZ47" s="184"/>
      <c r="GA47" s="184"/>
      <c r="GB47" s="184"/>
      <c r="GC47" s="184"/>
      <c r="GD47" s="184"/>
      <c r="GE47" s="184"/>
    </row>
    <row r="48" spans="1:187" ht="5.25" customHeight="1" x14ac:dyDescent="0.2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  <c r="CL48" s="53"/>
      <c r="CM48" s="53"/>
      <c r="CN48" s="53"/>
      <c r="CO48" s="53"/>
      <c r="CP48" s="53"/>
      <c r="CQ48" s="53"/>
      <c r="CR48" s="53"/>
      <c r="CS48" s="53"/>
      <c r="CT48" s="53"/>
      <c r="CU48" s="53"/>
      <c r="CV48" s="53"/>
      <c r="CW48" s="53"/>
      <c r="CX48" s="53"/>
      <c r="CY48" s="53"/>
      <c r="CZ48" s="53"/>
      <c r="DA48" s="53"/>
      <c r="DB48" s="53"/>
      <c r="DC48" s="53"/>
      <c r="DD48" s="53"/>
      <c r="DE48" s="53"/>
      <c r="DF48" s="53"/>
      <c r="DG48" s="53"/>
      <c r="DH48" s="53"/>
      <c r="DI48" s="53"/>
      <c r="DJ48" s="53"/>
      <c r="DK48" s="53"/>
      <c r="DL48" s="53"/>
      <c r="DM48" s="53"/>
      <c r="DN48" s="53"/>
      <c r="DO48" s="53"/>
      <c r="DP48" s="53"/>
      <c r="DQ48" s="53"/>
      <c r="DR48" s="53"/>
      <c r="DS48" s="53"/>
      <c r="DT48" s="53"/>
      <c r="DU48" s="53"/>
      <c r="DV48" s="53"/>
      <c r="DW48" s="53"/>
      <c r="DX48" s="53"/>
      <c r="DY48" s="53"/>
      <c r="DZ48" s="53"/>
      <c r="EA48" s="53"/>
      <c r="EB48" s="53"/>
      <c r="EC48" s="53"/>
      <c r="ED48" s="53"/>
      <c r="EE48" s="53"/>
      <c r="EF48" s="53"/>
      <c r="EG48" s="53"/>
      <c r="EH48" s="53"/>
      <c r="EI48" s="53"/>
      <c r="EJ48" s="53"/>
      <c r="EK48" s="53"/>
      <c r="EL48" s="53"/>
      <c r="EM48" s="53"/>
      <c r="EN48" s="53"/>
      <c r="EO48" s="53"/>
      <c r="EP48" s="53"/>
      <c r="EQ48" s="53"/>
      <c r="ER48" s="53"/>
      <c r="ES48" s="53"/>
      <c r="ET48" s="53"/>
      <c r="EU48" s="53"/>
      <c r="EV48" s="53"/>
      <c r="EW48" s="53"/>
      <c r="EX48" s="53"/>
      <c r="EY48" s="53"/>
      <c r="EZ48" s="53"/>
      <c r="FA48" s="53"/>
      <c r="FB48" s="53"/>
      <c r="FC48" s="53"/>
      <c r="FD48" s="53"/>
      <c r="FE48" s="53"/>
      <c r="FF48" s="53"/>
      <c r="FG48" s="53"/>
      <c r="FH48" s="53"/>
      <c r="FI48" s="53"/>
      <c r="FJ48" s="53"/>
      <c r="FK48" s="53"/>
      <c r="FL48" s="53"/>
      <c r="FM48" s="53"/>
      <c r="FN48" s="53"/>
      <c r="FO48" s="53"/>
      <c r="FP48" s="53"/>
      <c r="FQ48" s="53"/>
      <c r="FR48" s="53"/>
      <c r="FS48" s="53"/>
      <c r="FT48" s="53"/>
      <c r="FU48" s="53"/>
      <c r="FV48" s="53"/>
      <c r="FW48" s="53"/>
      <c r="FX48" s="53"/>
      <c r="FY48" s="53"/>
      <c r="FZ48" s="53"/>
      <c r="GA48" s="53"/>
      <c r="GB48" s="53"/>
      <c r="GC48" s="53"/>
      <c r="GD48" s="53"/>
      <c r="GE48" s="53"/>
    </row>
    <row r="49" spans="1:187" ht="23.25" customHeight="1" x14ac:dyDescent="0.2">
      <c r="A49" s="137" t="s">
        <v>351</v>
      </c>
      <c r="B49" s="137"/>
      <c r="C49" s="137"/>
      <c r="D49" s="137"/>
      <c r="E49" s="137"/>
      <c r="F49" s="138" t="s">
        <v>20</v>
      </c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  <c r="AD49" s="139"/>
      <c r="AE49" s="139"/>
      <c r="AF49" s="139"/>
      <c r="AG49" s="139"/>
      <c r="AH49" s="139"/>
      <c r="AI49" s="139"/>
      <c r="AJ49" s="139"/>
      <c r="AK49" s="139"/>
      <c r="AL49" s="139"/>
      <c r="AM49" s="139"/>
      <c r="AN49" s="139"/>
      <c r="AO49" s="139"/>
      <c r="AP49" s="139"/>
      <c r="AQ49" s="139"/>
      <c r="AR49" s="139"/>
      <c r="AS49" s="139"/>
      <c r="AT49" s="139"/>
      <c r="AU49" s="139"/>
      <c r="AV49" s="139"/>
      <c r="AW49" s="139"/>
      <c r="AX49" s="139"/>
      <c r="AY49" s="139"/>
      <c r="AZ49" s="139"/>
      <c r="BA49" s="139"/>
      <c r="BB49" s="139"/>
      <c r="BC49" s="139"/>
      <c r="BD49" s="139"/>
      <c r="BE49" s="139"/>
      <c r="BF49" s="139"/>
      <c r="BG49" s="139"/>
      <c r="BH49" s="139"/>
      <c r="BI49" s="139"/>
      <c r="BJ49" s="139"/>
      <c r="BK49" s="139"/>
      <c r="BL49" s="139"/>
      <c r="BM49" s="139"/>
      <c r="BN49" s="139"/>
      <c r="BO49" s="139"/>
      <c r="BP49" s="139"/>
      <c r="BQ49" s="139"/>
      <c r="BR49" s="139"/>
      <c r="BS49" s="139"/>
      <c r="BT49" s="139"/>
      <c r="BU49" s="139"/>
      <c r="BV49" s="139"/>
      <c r="BW49" s="139"/>
      <c r="BX49" s="139"/>
      <c r="BY49" s="139"/>
      <c r="BZ49" s="139"/>
      <c r="CA49" s="139"/>
      <c r="CB49" s="139"/>
      <c r="CC49" s="139"/>
      <c r="CD49" s="139"/>
      <c r="CE49" s="139"/>
      <c r="CF49" s="139"/>
      <c r="CG49" s="139"/>
      <c r="CH49" s="139"/>
      <c r="CI49" s="139"/>
      <c r="CJ49" s="139"/>
      <c r="CK49" s="139"/>
      <c r="CL49" s="139"/>
      <c r="CM49" s="139"/>
      <c r="CN49" s="139"/>
      <c r="CO49" s="139"/>
      <c r="CP49" s="139"/>
      <c r="CQ49" s="139"/>
      <c r="CR49" s="139"/>
      <c r="CS49" s="139"/>
      <c r="CT49" s="139"/>
      <c r="CU49" s="139"/>
      <c r="CV49" s="139"/>
      <c r="CW49" s="139"/>
      <c r="CX49" s="139"/>
      <c r="CY49" s="139"/>
      <c r="CZ49" s="139"/>
      <c r="DA49" s="139"/>
      <c r="DB49" s="139"/>
      <c r="DC49" s="139"/>
      <c r="DD49" s="139"/>
      <c r="DE49" s="139"/>
      <c r="DF49" s="139"/>
      <c r="DG49" s="139"/>
      <c r="DH49" s="139"/>
      <c r="DI49" s="139"/>
      <c r="DJ49" s="139"/>
      <c r="DK49" s="139"/>
      <c r="DL49" s="139"/>
      <c r="DM49" s="139"/>
      <c r="DN49" s="139"/>
      <c r="DO49" s="139"/>
      <c r="DP49" s="139"/>
      <c r="DQ49" s="139"/>
      <c r="DR49" s="139"/>
      <c r="DS49" s="139"/>
      <c r="DT49" s="139"/>
      <c r="DU49" s="139"/>
      <c r="DV49" s="139"/>
      <c r="DW49" s="139"/>
      <c r="DX49" s="139"/>
      <c r="DY49" s="139"/>
      <c r="DZ49" s="139"/>
      <c r="EA49" s="139"/>
      <c r="EB49" s="139"/>
      <c r="EC49" s="139"/>
      <c r="ED49" s="139"/>
      <c r="EE49" s="139"/>
      <c r="EF49" s="139"/>
      <c r="EG49" s="139"/>
      <c r="EH49" s="139"/>
      <c r="EI49" s="139"/>
      <c r="EJ49" s="139"/>
      <c r="EK49" s="139"/>
      <c r="EL49" s="139"/>
      <c r="EM49" s="139"/>
      <c r="EN49" s="139"/>
      <c r="EO49" s="139"/>
      <c r="EP49" s="139"/>
      <c r="EQ49" s="139"/>
      <c r="ER49" s="140"/>
      <c r="ES49" s="138" t="s">
        <v>376</v>
      </c>
      <c r="ET49" s="139"/>
      <c r="EU49" s="139"/>
      <c r="EV49" s="139"/>
      <c r="EW49" s="139"/>
      <c r="EX49" s="139"/>
      <c r="EY49" s="139"/>
      <c r="EZ49" s="139"/>
      <c r="FA49" s="139"/>
      <c r="FB49" s="139"/>
      <c r="FC49" s="139"/>
      <c r="FD49" s="139"/>
      <c r="FE49" s="139"/>
      <c r="FF49" s="139"/>
      <c r="FG49" s="139"/>
      <c r="FH49" s="139"/>
      <c r="FI49" s="139"/>
      <c r="FJ49" s="139"/>
      <c r="FK49" s="139"/>
      <c r="FL49" s="139"/>
      <c r="FM49" s="139"/>
      <c r="FN49" s="139"/>
      <c r="FO49" s="139"/>
      <c r="FP49" s="139"/>
      <c r="FQ49" s="139"/>
      <c r="FR49" s="139"/>
      <c r="FS49" s="139"/>
      <c r="FT49" s="139"/>
      <c r="FU49" s="139"/>
      <c r="FV49" s="139"/>
      <c r="FW49" s="139"/>
      <c r="FX49" s="139"/>
      <c r="FY49" s="139"/>
      <c r="FZ49" s="139"/>
      <c r="GA49" s="139"/>
      <c r="GB49" s="139"/>
      <c r="GC49" s="139"/>
      <c r="GD49" s="139"/>
      <c r="GE49" s="140"/>
    </row>
    <row r="50" spans="1:187" x14ac:dyDescent="0.2">
      <c r="A50" s="137">
        <v>1</v>
      </c>
      <c r="B50" s="137"/>
      <c r="C50" s="137"/>
      <c r="D50" s="137"/>
      <c r="E50" s="137"/>
      <c r="F50" s="141" t="s">
        <v>392</v>
      </c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  <c r="AA50" s="142"/>
      <c r="AB50" s="142"/>
      <c r="AC50" s="142"/>
      <c r="AD50" s="142"/>
      <c r="AE50" s="142"/>
      <c r="AF50" s="142"/>
      <c r="AG50" s="142"/>
      <c r="AH50" s="142"/>
      <c r="AI50" s="142"/>
      <c r="AJ50" s="142"/>
      <c r="AK50" s="142"/>
      <c r="AL50" s="142"/>
      <c r="AM50" s="142"/>
      <c r="AN50" s="142"/>
      <c r="AO50" s="142"/>
      <c r="AP50" s="142"/>
      <c r="AQ50" s="142"/>
      <c r="AR50" s="142"/>
      <c r="AS50" s="142"/>
      <c r="AT50" s="142"/>
      <c r="AU50" s="142"/>
      <c r="AV50" s="142"/>
      <c r="AW50" s="142"/>
      <c r="AX50" s="142"/>
      <c r="AY50" s="142"/>
      <c r="AZ50" s="142"/>
      <c r="BA50" s="142"/>
      <c r="BB50" s="142"/>
      <c r="BC50" s="142"/>
      <c r="BD50" s="142"/>
      <c r="BE50" s="142"/>
      <c r="BF50" s="142"/>
      <c r="BG50" s="142"/>
      <c r="BH50" s="142"/>
      <c r="BI50" s="142"/>
      <c r="BJ50" s="142"/>
      <c r="BK50" s="142"/>
      <c r="BL50" s="142"/>
      <c r="BM50" s="142"/>
      <c r="BN50" s="142"/>
      <c r="BO50" s="142"/>
      <c r="BP50" s="142"/>
      <c r="BQ50" s="142"/>
      <c r="BR50" s="142"/>
      <c r="BS50" s="142"/>
      <c r="BT50" s="142"/>
      <c r="BU50" s="142"/>
      <c r="BV50" s="142"/>
      <c r="BW50" s="142"/>
      <c r="BX50" s="142"/>
      <c r="BY50" s="142"/>
      <c r="BZ50" s="142"/>
      <c r="CA50" s="142"/>
      <c r="CB50" s="142"/>
      <c r="CC50" s="142"/>
      <c r="CD50" s="142"/>
      <c r="CE50" s="142"/>
      <c r="CF50" s="142"/>
      <c r="CG50" s="142"/>
      <c r="CH50" s="142"/>
      <c r="CI50" s="142"/>
      <c r="CJ50" s="142"/>
      <c r="CK50" s="142"/>
      <c r="CL50" s="142"/>
      <c r="CM50" s="142"/>
      <c r="CN50" s="142"/>
      <c r="CO50" s="142"/>
      <c r="CP50" s="142"/>
      <c r="CQ50" s="142"/>
      <c r="CR50" s="142"/>
      <c r="CS50" s="142"/>
      <c r="CT50" s="142"/>
      <c r="CU50" s="142"/>
      <c r="CV50" s="142"/>
      <c r="CW50" s="142"/>
      <c r="CX50" s="142"/>
      <c r="CY50" s="142"/>
      <c r="CZ50" s="142"/>
      <c r="DA50" s="142"/>
      <c r="DB50" s="142"/>
      <c r="DC50" s="142"/>
      <c r="DD50" s="142"/>
      <c r="DE50" s="142"/>
      <c r="DF50" s="142"/>
      <c r="DG50" s="142"/>
      <c r="DH50" s="142"/>
      <c r="DI50" s="142"/>
      <c r="DJ50" s="142"/>
      <c r="DK50" s="142"/>
      <c r="DL50" s="142"/>
      <c r="DM50" s="142"/>
      <c r="DN50" s="142"/>
      <c r="DO50" s="142"/>
      <c r="DP50" s="142"/>
      <c r="DQ50" s="142"/>
      <c r="DR50" s="142"/>
      <c r="DS50" s="142"/>
      <c r="DT50" s="142"/>
      <c r="DU50" s="142"/>
      <c r="DV50" s="142"/>
      <c r="DW50" s="142"/>
      <c r="DX50" s="142"/>
      <c r="DY50" s="142"/>
      <c r="DZ50" s="142"/>
      <c r="EA50" s="142"/>
      <c r="EB50" s="142"/>
      <c r="EC50" s="142"/>
      <c r="ED50" s="142"/>
      <c r="EE50" s="142"/>
      <c r="EF50" s="142"/>
      <c r="EG50" s="142"/>
      <c r="EH50" s="142"/>
      <c r="EI50" s="142"/>
      <c r="EJ50" s="142"/>
      <c r="EK50" s="142"/>
      <c r="EL50" s="142"/>
      <c r="EM50" s="142"/>
      <c r="EN50" s="142"/>
      <c r="EO50" s="142"/>
      <c r="EP50" s="142"/>
      <c r="EQ50" s="142"/>
      <c r="ER50" s="143"/>
      <c r="ES50" s="180">
        <f>3064153</f>
        <v>3064153</v>
      </c>
      <c r="ET50" s="181"/>
      <c r="EU50" s="181"/>
      <c r="EV50" s="181"/>
      <c r="EW50" s="181"/>
      <c r="EX50" s="181"/>
      <c r="EY50" s="181"/>
      <c r="EZ50" s="181"/>
      <c r="FA50" s="181"/>
      <c r="FB50" s="181"/>
      <c r="FC50" s="181"/>
      <c r="FD50" s="181"/>
      <c r="FE50" s="181"/>
      <c r="FF50" s="181"/>
      <c r="FG50" s="181"/>
      <c r="FH50" s="181"/>
      <c r="FI50" s="181"/>
      <c r="FJ50" s="181"/>
      <c r="FK50" s="181"/>
      <c r="FL50" s="181"/>
      <c r="FM50" s="181"/>
      <c r="FN50" s="181"/>
      <c r="FO50" s="181"/>
      <c r="FP50" s="181"/>
      <c r="FQ50" s="181"/>
      <c r="FR50" s="181"/>
      <c r="FS50" s="181"/>
      <c r="FT50" s="181"/>
      <c r="FU50" s="181"/>
      <c r="FV50" s="181"/>
      <c r="FW50" s="181"/>
      <c r="FX50" s="181"/>
      <c r="FY50" s="181"/>
      <c r="FZ50" s="181"/>
      <c r="GA50" s="181"/>
      <c r="GB50" s="181"/>
      <c r="GC50" s="181"/>
      <c r="GD50" s="181"/>
      <c r="GE50" s="182"/>
    </row>
    <row r="51" spans="1:187" x14ac:dyDescent="0.2">
      <c r="A51" s="137">
        <v>2</v>
      </c>
      <c r="B51" s="137"/>
      <c r="C51" s="137"/>
      <c r="D51" s="137"/>
      <c r="E51" s="137"/>
      <c r="F51" s="141" t="s">
        <v>393</v>
      </c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  <c r="AA51" s="142"/>
      <c r="AB51" s="142"/>
      <c r="AC51" s="142"/>
      <c r="AD51" s="142"/>
      <c r="AE51" s="142"/>
      <c r="AF51" s="142"/>
      <c r="AG51" s="142"/>
      <c r="AH51" s="142"/>
      <c r="AI51" s="142"/>
      <c r="AJ51" s="142"/>
      <c r="AK51" s="142"/>
      <c r="AL51" s="142"/>
      <c r="AM51" s="142"/>
      <c r="AN51" s="142"/>
      <c r="AO51" s="142"/>
      <c r="AP51" s="142"/>
      <c r="AQ51" s="142"/>
      <c r="AR51" s="142"/>
      <c r="AS51" s="142"/>
      <c r="AT51" s="142"/>
      <c r="AU51" s="142"/>
      <c r="AV51" s="142"/>
      <c r="AW51" s="142"/>
      <c r="AX51" s="142"/>
      <c r="AY51" s="142"/>
      <c r="AZ51" s="142"/>
      <c r="BA51" s="142"/>
      <c r="BB51" s="142"/>
      <c r="BC51" s="142"/>
      <c r="BD51" s="142"/>
      <c r="BE51" s="142"/>
      <c r="BF51" s="142"/>
      <c r="BG51" s="142"/>
      <c r="BH51" s="142"/>
      <c r="BI51" s="142"/>
      <c r="BJ51" s="142"/>
      <c r="BK51" s="142"/>
      <c r="BL51" s="142"/>
      <c r="BM51" s="142"/>
      <c r="BN51" s="142"/>
      <c r="BO51" s="142"/>
      <c r="BP51" s="142"/>
      <c r="BQ51" s="142"/>
      <c r="BR51" s="142"/>
      <c r="BS51" s="142"/>
      <c r="BT51" s="142"/>
      <c r="BU51" s="142"/>
      <c r="BV51" s="142"/>
      <c r="BW51" s="142"/>
      <c r="BX51" s="142"/>
      <c r="BY51" s="142"/>
      <c r="BZ51" s="142"/>
      <c r="CA51" s="142"/>
      <c r="CB51" s="142"/>
      <c r="CC51" s="142"/>
      <c r="CD51" s="142"/>
      <c r="CE51" s="142"/>
      <c r="CF51" s="142"/>
      <c r="CG51" s="142"/>
      <c r="CH51" s="142"/>
      <c r="CI51" s="142"/>
      <c r="CJ51" s="142"/>
      <c r="CK51" s="142"/>
      <c r="CL51" s="142"/>
      <c r="CM51" s="142"/>
      <c r="CN51" s="142"/>
      <c r="CO51" s="142"/>
      <c r="CP51" s="142"/>
      <c r="CQ51" s="142"/>
      <c r="CR51" s="142"/>
      <c r="CS51" s="142"/>
      <c r="CT51" s="142"/>
      <c r="CU51" s="142"/>
      <c r="CV51" s="142"/>
      <c r="CW51" s="142"/>
      <c r="CX51" s="142"/>
      <c r="CY51" s="142"/>
      <c r="CZ51" s="142"/>
      <c r="DA51" s="142"/>
      <c r="DB51" s="142"/>
      <c r="DC51" s="142"/>
      <c r="DD51" s="142"/>
      <c r="DE51" s="142"/>
      <c r="DF51" s="142"/>
      <c r="DG51" s="142"/>
      <c r="DH51" s="142"/>
      <c r="DI51" s="142"/>
      <c r="DJ51" s="142"/>
      <c r="DK51" s="142"/>
      <c r="DL51" s="142"/>
      <c r="DM51" s="142"/>
      <c r="DN51" s="142"/>
      <c r="DO51" s="142"/>
      <c r="DP51" s="142"/>
      <c r="DQ51" s="142"/>
      <c r="DR51" s="142"/>
      <c r="DS51" s="142"/>
      <c r="DT51" s="142"/>
      <c r="DU51" s="142"/>
      <c r="DV51" s="142"/>
      <c r="DW51" s="142"/>
      <c r="DX51" s="142"/>
      <c r="DY51" s="142"/>
      <c r="DZ51" s="142"/>
      <c r="EA51" s="142"/>
      <c r="EB51" s="142"/>
      <c r="EC51" s="142"/>
      <c r="ED51" s="142"/>
      <c r="EE51" s="142"/>
      <c r="EF51" s="142"/>
      <c r="EG51" s="142"/>
      <c r="EH51" s="142"/>
      <c r="EI51" s="142"/>
      <c r="EJ51" s="142"/>
      <c r="EK51" s="142"/>
      <c r="EL51" s="142"/>
      <c r="EM51" s="142"/>
      <c r="EN51" s="142"/>
      <c r="EO51" s="142"/>
      <c r="EP51" s="142"/>
      <c r="EQ51" s="142"/>
      <c r="ER51" s="143"/>
      <c r="ES51" s="180">
        <f>3319000</f>
        <v>3319000</v>
      </c>
      <c r="ET51" s="181"/>
      <c r="EU51" s="181"/>
      <c r="EV51" s="181"/>
      <c r="EW51" s="181"/>
      <c r="EX51" s="181"/>
      <c r="EY51" s="181"/>
      <c r="EZ51" s="181"/>
      <c r="FA51" s="181"/>
      <c r="FB51" s="181"/>
      <c r="FC51" s="181"/>
      <c r="FD51" s="181"/>
      <c r="FE51" s="181"/>
      <c r="FF51" s="181"/>
      <c r="FG51" s="181"/>
      <c r="FH51" s="181"/>
      <c r="FI51" s="181"/>
      <c r="FJ51" s="181"/>
      <c r="FK51" s="181"/>
      <c r="FL51" s="181"/>
      <c r="FM51" s="181"/>
      <c r="FN51" s="181"/>
      <c r="FO51" s="181"/>
      <c r="FP51" s="181"/>
      <c r="FQ51" s="181"/>
      <c r="FR51" s="181"/>
      <c r="FS51" s="181"/>
      <c r="FT51" s="181"/>
      <c r="FU51" s="181"/>
      <c r="FV51" s="181"/>
      <c r="FW51" s="181"/>
      <c r="FX51" s="181"/>
      <c r="FY51" s="181"/>
      <c r="FZ51" s="181"/>
      <c r="GA51" s="181"/>
      <c r="GB51" s="181"/>
      <c r="GC51" s="181"/>
      <c r="GD51" s="181"/>
      <c r="GE51" s="182"/>
    </row>
    <row r="52" spans="1:187" x14ac:dyDescent="0.2">
      <c r="A52" s="137">
        <v>3</v>
      </c>
      <c r="B52" s="137"/>
      <c r="C52" s="137"/>
      <c r="D52" s="137"/>
      <c r="E52" s="137"/>
      <c r="F52" s="141" t="s">
        <v>394</v>
      </c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  <c r="AE52" s="142"/>
      <c r="AF52" s="142"/>
      <c r="AG52" s="142"/>
      <c r="AH52" s="142"/>
      <c r="AI52" s="142"/>
      <c r="AJ52" s="142"/>
      <c r="AK52" s="142"/>
      <c r="AL52" s="142"/>
      <c r="AM52" s="142"/>
      <c r="AN52" s="142"/>
      <c r="AO52" s="142"/>
      <c r="AP52" s="142"/>
      <c r="AQ52" s="142"/>
      <c r="AR52" s="142"/>
      <c r="AS52" s="142"/>
      <c r="AT52" s="142"/>
      <c r="AU52" s="142"/>
      <c r="AV52" s="142"/>
      <c r="AW52" s="142"/>
      <c r="AX52" s="142"/>
      <c r="AY52" s="142"/>
      <c r="AZ52" s="142"/>
      <c r="BA52" s="142"/>
      <c r="BB52" s="142"/>
      <c r="BC52" s="142"/>
      <c r="BD52" s="142"/>
      <c r="BE52" s="142"/>
      <c r="BF52" s="142"/>
      <c r="BG52" s="142"/>
      <c r="BH52" s="142"/>
      <c r="BI52" s="142"/>
      <c r="BJ52" s="142"/>
      <c r="BK52" s="142"/>
      <c r="BL52" s="142"/>
      <c r="BM52" s="142"/>
      <c r="BN52" s="142"/>
      <c r="BO52" s="142"/>
      <c r="BP52" s="142"/>
      <c r="BQ52" s="142"/>
      <c r="BR52" s="142"/>
      <c r="BS52" s="142"/>
      <c r="BT52" s="142"/>
      <c r="BU52" s="142"/>
      <c r="BV52" s="142"/>
      <c r="BW52" s="142"/>
      <c r="BX52" s="142"/>
      <c r="BY52" s="142"/>
      <c r="BZ52" s="142"/>
      <c r="CA52" s="142"/>
      <c r="CB52" s="142"/>
      <c r="CC52" s="142"/>
      <c r="CD52" s="142"/>
      <c r="CE52" s="142"/>
      <c r="CF52" s="142"/>
      <c r="CG52" s="142"/>
      <c r="CH52" s="142"/>
      <c r="CI52" s="142"/>
      <c r="CJ52" s="142"/>
      <c r="CK52" s="142"/>
      <c r="CL52" s="142"/>
      <c r="CM52" s="142"/>
      <c r="CN52" s="142"/>
      <c r="CO52" s="142"/>
      <c r="CP52" s="142"/>
      <c r="CQ52" s="142"/>
      <c r="CR52" s="142"/>
      <c r="CS52" s="142"/>
      <c r="CT52" s="142"/>
      <c r="CU52" s="142"/>
      <c r="CV52" s="142"/>
      <c r="CW52" s="142"/>
      <c r="CX52" s="142"/>
      <c r="CY52" s="142"/>
      <c r="CZ52" s="142"/>
      <c r="DA52" s="142"/>
      <c r="DB52" s="142"/>
      <c r="DC52" s="142"/>
      <c r="DD52" s="142"/>
      <c r="DE52" s="142"/>
      <c r="DF52" s="142"/>
      <c r="DG52" s="142"/>
      <c r="DH52" s="142"/>
      <c r="DI52" s="142"/>
      <c r="DJ52" s="142"/>
      <c r="DK52" s="142"/>
      <c r="DL52" s="142"/>
      <c r="DM52" s="142"/>
      <c r="DN52" s="142"/>
      <c r="DO52" s="142"/>
      <c r="DP52" s="142"/>
      <c r="DQ52" s="142"/>
      <c r="DR52" s="142"/>
      <c r="DS52" s="142"/>
      <c r="DT52" s="142"/>
      <c r="DU52" s="142"/>
      <c r="DV52" s="142"/>
      <c r="DW52" s="142"/>
      <c r="DX52" s="142"/>
      <c r="DY52" s="142"/>
      <c r="DZ52" s="142"/>
      <c r="EA52" s="142"/>
      <c r="EB52" s="142"/>
      <c r="EC52" s="142"/>
      <c r="ED52" s="142"/>
      <c r="EE52" s="142"/>
      <c r="EF52" s="142"/>
      <c r="EG52" s="142"/>
      <c r="EH52" s="142"/>
      <c r="EI52" s="142"/>
      <c r="EJ52" s="142"/>
      <c r="EK52" s="142"/>
      <c r="EL52" s="142"/>
      <c r="EM52" s="142"/>
      <c r="EN52" s="142"/>
      <c r="EO52" s="142"/>
      <c r="EP52" s="142"/>
      <c r="EQ52" s="142"/>
      <c r="ER52" s="143"/>
      <c r="ES52" s="180">
        <f>1308540-16016</f>
        <v>1292524</v>
      </c>
      <c r="ET52" s="181"/>
      <c r="EU52" s="181"/>
      <c r="EV52" s="181"/>
      <c r="EW52" s="181"/>
      <c r="EX52" s="181"/>
      <c r="EY52" s="181"/>
      <c r="EZ52" s="181"/>
      <c r="FA52" s="181"/>
      <c r="FB52" s="181"/>
      <c r="FC52" s="181"/>
      <c r="FD52" s="181"/>
      <c r="FE52" s="181"/>
      <c r="FF52" s="181"/>
      <c r="FG52" s="181"/>
      <c r="FH52" s="181"/>
      <c r="FI52" s="181"/>
      <c r="FJ52" s="181"/>
      <c r="FK52" s="181"/>
      <c r="FL52" s="181"/>
      <c r="FM52" s="181"/>
      <c r="FN52" s="181"/>
      <c r="FO52" s="181"/>
      <c r="FP52" s="181"/>
      <c r="FQ52" s="181"/>
      <c r="FR52" s="181"/>
      <c r="FS52" s="181"/>
      <c r="FT52" s="181"/>
      <c r="FU52" s="181"/>
      <c r="FV52" s="181"/>
      <c r="FW52" s="181"/>
      <c r="FX52" s="181"/>
      <c r="FY52" s="181"/>
      <c r="FZ52" s="181"/>
      <c r="GA52" s="181"/>
      <c r="GB52" s="181"/>
      <c r="GC52" s="181"/>
      <c r="GD52" s="181"/>
      <c r="GE52" s="182"/>
    </row>
    <row r="53" spans="1:187" x14ac:dyDescent="0.2">
      <c r="A53" s="137">
        <v>4</v>
      </c>
      <c r="B53" s="137"/>
      <c r="C53" s="137"/>
      <c r="D53" s="137"/>
      <c r="E53" s="137"/>
      <c r="F53" s="141" t="s">
        <v>395</v>
      </c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  <c r="Y53" s="142"/>
      <c r="Z53" s="142"/>
      <c r="AA53" s="142"/>
      <c r="AB53" s="142"/>
      <c r="AC53" s="142"/>
      <c r="AD53" s="142"/>
      <c r="AE53" s="142"/>
      <c r="AF53" s="142"/>
      <c r="AG53" s="142"/>
      <c r="AH53" s="142"/>
      <c r="AI53" s="142"/>
      <c r="AJ53" s="142"/>
      <c r="AK53" s="142"/>
      <c r="AL53" s="142"/>
      <c r="AM53" s="142"/>
      <c r="AN53" s="142"/>
      <c r="AO53" s="142"/>
      <c r="AP53" s="142"/>
      <c r="AQ53" s="142"/>
      <c r="AR53" s="142"/>
      <c r="AS53" s="142"/>
      <c r="AT53" s="142"/>
      <c r="AU53" s="142"/>
      <c r="AV53" s="142"/>
      <c r="AW53" s="142"/>
      <c r="AX53" s="142"/>
      <c r="AY53" s="142"/>
      <c r="AZ53" s="142"/>
      <c r="BA53" s="142"/>
      <c r="BB53" s="142"/>
      <c r="BC53" s="142"/>
      <c r="BD53" s="142"/>
      <c r="BE53" s="142"/>
      <c r="BF53" s="142"/>
      <c r="BG53" s="142"/>
      <c r="BH53" s="142"/>
      <c r="BI53" s="142"/>
      <c r="BJ53" s="142"/>
      <c r="BK53" s="142"/>
      <c r="BL53" s="142"/>
      <c r="BM53" s="142"/>
      <c r="BN53" s="142"/>
      <c r="BO53" s="142"/>
      <c r="BP53" s="142"/>
      <c r="BQ53" s="142"/>
      <c r="BR53" s="142"/>
      <c r="BS53" s="142"/>
      <c r="BT53" s="142"/>
      <c r="BU53" s="142"/>
      <c r="BV53" s="142"/>
      <c r="BW53" s="142"/>
      <c r="BX53" s="142"/>
      <c r="BY53" s="142"/>
      <c r="BZ53" s="142"/>
      <c r="CA53" s="142"/>
      <c r="CB53" s="142"/>
      <c r="CC53" s="142"/>
      <c r="CD53" s="142"/>
      <c r="CE53" s="142"/>
      <c r="CF53" s="142"/>
      <c r="CG53" s="142"/>
      <c r="CH53" s="142"/>
      <c r="CI53" s="142"/>
      <c r="CJ53" s="142"/>
      <c r="CK53" s="142"/>
      <c r="CL53" s="142"/>
      <c r="CM53" s="142"/>
      <c r="CN53" s="142"/>
      <c r="CO53" s="142"/>
      <c r="CP53" s="142"/>
      <c r="CQ53" s="142"/>
      <c r="CR53" s="142"/>
      <c r="CS53" s="142"/>
      <c r="CT53" s="142"/>
      <c r="CU53" s="142"/>
      <c r="CV53" s="142"/>
      <c r="CW53" s="142"/>
      <c r="CX53" s="142"/>
      <c r="CY53" s="142"/>
      <c r="CZ53" s="142"/>
      <c r="DA53" s="142"/>
      <c r="DB53" s="142"/>
      <c r="DC53" s="142"/>
      <c r="DD53" s="142"/>
      <c r="DE53" s="142"/>
      <c r="DF53" s="142"/>
      <c r="DG53" s="142"/>
      <c r="DH53" s="142"/>
      <c r="DI53" s="142"/>
      <c r="DJ53" s="142"/>
      <c r="DK53" s="142"/>
      <c r="DL53" s="142"/>
      <c r="DM53" s="142"/>
      <c r="DN53" s="142"/>
      <c r="DO53" s="142"/>
      <c r="DP53" s="142"/>
      <c r="DQ53" s="142"/>
      <c r="DR53" s="142"/>
      <c r="DS53" s="142"/>
      <c r="DT53" s="142"/>
      <c r="DU53" s="142"/>
      <c r="DV53" s="142"/>
      <c r="DW53" s="142"/>
      <c r="DX53" s="142"/>
      <c r="DY53" s="142"/>
      <c r="DZ53" s="142"/>
      <c r="EA53" s="142"/>
      <c r="EB53" s="142"/>
      <c r="EC53" s="142"/>
      <c r="ED53" s="142"/>
      <c r="EE53" s="142"/>
      <c r="EF53" s="142"/>
      <c r="EG53" s="142"/>
      <c r="EH53" s="142"/>
      <c r="EI53" s="142"/>
      <c r="EJ53" s="142"/>
      <c r="EK53" s="142"/>
      <c r="EL53" s="142"/>
      <c r="EM53" s="142"/>
      <c r="EN53" s="142"/>
      <c r="EO53" s="142"/>
      <c r="EP53" s="142"/>
      <c r="EQ53" s="142"/>
      <c r="ER53" s="143"/>
      <c r="ES53" s="180">
        <f>130850-8008</f>
        <v>122842</v>
      </c>
      <c r="ET53" s="181"/>
      <c r="EU53" s="181"/>
      <c r="EV53" s="181"/>
      <c r="EW53" s="181"/>
      <c r="EX53" s="181"/>
      <c r="EY53" s="181"/>
      <c r="EZ53" s="181"/>
      <c r="FA53" s="181"/>
      <c r="FB53" s="181"/>
      <c r="FC53" s="181"/>
      <c r="FD53" s="181"/>
      <c r="FE53" s="181"/>
      <c r="FF53" s="181"/>
      <c r="FG53" s="181"/>
      <c r="FH53" s="181"/>
      <c r="FI53" s="181"/>
      <c r="FJ53" s="181"/>
      <c r="FK53" s="181"/>
      <c r="FL53" s="181"/>
      <c r="FM53" s="181"/>
      <c r="FN53" s="181"/>
      <c r="FO53" s="181"/>
      <c r="FP53" s="181"/>
      <c r="FQ53" s="181"/>
      <c r="FR53" s="181"/>
      <c r="FS53" s="181"/>
      <c r="FT53" s="181"/>
      <c r="FU53" s="181"/>
      <c r="FV53" s="181"/>
      <c r="FW53" s="181"/>
      <c r="FX53" s="181"/>
      <c r="FY53" s="181"/>
      <c r="FZ53" s="181"/>
      <c r="GA53" s="181"/>
      <c r="GB53" s="181"/>
      <c r="GC53" s="181"/>
      <c r="GD53" s="181"/>
      <c r="GE53" s="182"/>
    </row>
    <row r="54" spans="1:187" x14ac:dyDescent="0.2">
      <c r="A54" s="137">
        <v>5</v>
      </c>
      <c r="B54" s="137"/>
      <c r="C54" s="137"/>
      <c r="D54" s="137"/>
      <c r="E54" s="137"/>
      <c r="F54" s="141" t="s">
        <v>396</v>
      </c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2"/>
      <c r="AK54" s="142"/>
      <c r="AL54" s="142"/>
      <c r="AM54" s="142"/>
      <c r="AN54" s="142"/>
      <c r="AO54" s="142"/>
      <c r="AP54" s="142"/>
      <c r="AQ54" s="142"/>
      <c r="AR54" s="142"/>
      <c r="AS54" s="142"/>
      <c r="AT54" s="142"/>
      <c r="AU54" s="142"/>
      <c r="AV54" s="142"/>
      <c r="AW54" s="142"/>
      <c r="AX54" s="142"/>
      <c r="AY54" s="142"/>
      <c r="AZ54" s="142"/>
      <c r="BA54" s="142"/>
      <c r="BB54" s="142"/>
      <c r="BC54" s="142"/>
      <c r="BD54" s="142"/>
      <c r="BE54" s="142"/>
      <c r="BF54" s="142"/>
      <c r="BG54" s="142"/>
      <c r="BH54" s="142"/>
      <c r="BI54" s="142"/>
      <c r="BJ54" s="142"/>
      <c r="BK54" s="142"/>
      <c r="BL54" s="142"/>
      <c r="BM54" s="142"/>
      <c r="BN54" s="142"/>
      <c r="BO54" s="142"/>
      <c r="BP54" s="142"/>
      <c r="BQ54" s="142"/>
      <c r="BR54" s="142"/>
      <c r="BS54" s="142"/>
      <c r="BT54" s="142"/>
      <c r="BU54" s="142"/>
      <c r="BV54" s="142"/>
      <c r="BW54" s="142"/>
      <c r="BX54" s="142"/>
      <c r="BY54" s="142"/>
      <c r="BZ54" s="142"/>
      <c r="CA54" s="142"/>
      <c r="CB54" s="142"/>
      <c r="CC54" s="142"/>
      <c r="CD54" s="142"/>
      <c r="CE54" s="142"/>
      <c r="CF54" s="142"/>
      <c r="CG54" s="142"/>
      <c r="CH54" s="142"/>
      <c r="CI54" s="142"/>
      <c r="CJ54" s="142"/>
      <c r="CK54" s="142"/>
      <c r="CL54" s="142"/>
      <c r="CM54" s="142"/>
      <c r="CN54" s="142"/>
      <c r="CO54" s="142"/>
      <c r="CP54" s="142"/>
      <c r="CQ54" s="142"/>
      <c r="CR54" s="142"/>
      <c r="CS54" s="142"/>
      <c r="CT54" s="142"/>
      <c r="CU54" s="142"/>
      <c r="CV54" s="142"/>
      <c r="CW54" s="142"/>
      <c r="CX54" s="142"/>
      <c r="CY54" s="142"/>
      <c r="CZ54" s="142"/>
      <c r="DA54" s="142"/>
      <c r="DB54" s="142"/>
      <c r="DC54" s="142"/>
      <c r="DD54" s="142"/>
      <c r="DE54" s="142"/>
      <c r="DF54" s="142"/>
      <c r="DG54" s="142"/>
      <c r="DH54" s="142"/>
      <c r="DI54" s="142"/>
      <c r="DJ54" s="142"/>
      <c r="DK54" s="142"/>
      <c r="DL54" s="142"/>
      <c r="DM54" s="142"/>
      <c r="DN54" s="142"/>
      <c r="DO54" s="142"/>
      <c r="DP54" s="142"/>
      <c r="DQ54" s="142"/>
      <c r="DR54" s="142"/>
      <c r="DS54" s="142"/>
      <c r="DT54" s="142"/>
      <c r="DU54" s="142"/>
      <c r="DV54" s="142"/>
      <c r="DW54" s="142"/>
      <c r="DX54" s="142"/>
      <c r="DY54" s="142"/>
      <c r="DZ54" s="142"/>
      <c r="EA54" s="142"/>
      <c r="EB54" s="142"/>
      <c r="EC54" s="142"/>
      <c r="ED54" s="142"/>
      <c r="EE54" s="142"/>
      <c r="EF54" s="142"/>
      <c r="EG54" s="142"/>
      <c r="EH54" s="142"/>
      <c r="EI54" s="142"/>
      <c r="EJ54" s="142"/>
      <c r="EK54" s="142"/>
      <c r="EL54" s="142"/>
      <c r="EM54" s="142"/>
      <c r="EN54" s="142"/>
      <c r="EO54" s="142"/>
      <c r="EP54" s="142"/>
      <c r="EQ54" s="142"/>
      <c r="ER54" s="143"/>
      <c r="ES54" s="180">
        <f>45000+36000</f>
        <v>81000</v>
      </c>
      <c r="ET54" s="181"/>
      <c r="EU54" s="181"/>
      <c r="EV54" s="181"/>
      <c r="EW54" s="181"/>
      <c r="EX54" s="181"/>
      <c r="EY54" s="181"/>
      <c r="EZ54" s="181"/>
      <c r="FA54" s="181"/>
      <c r="FB54" s="181"/>
      <c r="FC54" s="181"/>
      <c r="FD54" s="181"/>
      <c r="FE54" s="181"/>
      <c r="FF54" s="181"/>
      <c r="FG54" s="181"/>
      <c r="FH54" s="181"/>
      <c r="FI54" s="181"/>
      <c r="FJ54" s="181"/>
      <c r="FK54" s="181"/>
      <c r="FL54" s="181"/>
      <c r="FM54" s="181"/>
      <c r="FN54" s="181"/>
      <c r="FO54" s="181"/>
      <c r="FP54" s="181"/>
      <c r="FQ54" s="181"/>
      <c r="FR54" s="181"/>
      <c r="FS54" s="181"/>
      <c r="FT54" s="181"/>
      <c r="FU54" s="181"/>
      <c r="FV54" s="181"/>
      <c r="FW54" s="181"/>
      <c r="FX54" s="181"/>
      <c r="FY54" s="181"/>
      <c r="FZ54" s="181"/>
      <c r="GA54" s="181"/>
      <c r="GB54" s="181"/>
      <c r="GC54" s="181"/>
      <c r="GD54" s="181"/>
      <c r="GE54" s="182"/>
    </row>
    <row r="55" spans="1:187" x14ac:dyDescent="0.2">
      <c r="A55" s="137">
        <v>6</v>
      </c>
      <c r="B55" s="137"/>
      <c r="C55" s="137"/>
      <c r="D55" s="137"/>
      <c r="E55" s="137"/>
      <c r="F55" s="141" t="s">
        <v>397</v>
      </c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2"/>
      <c r="AA55" s="142"/>
      <c r="AB55" s="142"/>
      <c r="AC55" s="142"/>
      <c r="AD55" s="142"/>
      <c r="AE55" s="142"/>
      <c r="AF55" s="142"/>
      <c r="AG55" s="142"/>
      <c r="AH55" s="142"/>
      <c r="AI55" s="142"/>
      <c r="AJ55" s="142"/>
      <c r="AK55" s="142"/>
      <c r="AL55" s="142"/>
      <c r="AM55" s="142"/>
      <c r="AN55" s="142"/>
      <c r="AO55" s="142"/>
      <c r="AP55" s="142"/>
      <c r="AQ55" s="142"/>
      <c r="AR55" s="142"/>
      <c r="AS55" s="142"/>
      <c r="AT55" s="142"/>
      <c r="AU55" s="142"/>
      <c r="AV55" s="142"/>
      <c r="AW55" s="142"/>
      <c r="AX55" s="142"/>
      <c r="AY55" s="142"/>
      <c r="AZ55" s="142"/>
      <c r="BA55" s="142"/>
      <c r="BB55" s="142"/>
      <c r="BC55" s="142"/>
      <c r="BD55" s="142"/>
      <c r="BE55" s="142"/>
      <c r="BF55" s="142"/>
      <c r="BG55" s="142"/>
      <c r="BH55" s="142"/>
      <c r="BI55" s="142"/>
      <c r="BJ55" s="142"/>
      <c r="BK55" s="142"/>
      <c r="BL55" s="142"/>
      <c r="BM55" s="142"/>
      <c r="BN55" s="142"/>
      <c r="BO55" s="142"/>
      <c r="BP55" s="142"/>
      <c r="BQ55" s="142"/>
      <c r="BR55" s="142"/>
      <c r="BS55" s="142"/>
      <c r="BT55" s="142"/>
      <c r="BU55" s="142"/>
      <c r="BV55" s="142"/>
      <c r="BW55" s="142"/>
      <c r="BX55" s="142"/>
      <c r="BY55" s="142"/>
      <c r="BZ55" s="142"/>
      <c r="CA55" s="142"/>
      <c r="CB55" s="142"/>
      <c r="CC55" s="142"/>
      <c r="CD55" s="142"/>
      <c r="CE55" s="142"/>
      <c r="CF55" s="142"/>
      <c r="CG55" s="142"/>
      <c r="CH55" s="142"/>
      <c r="CI55" s="142"/>
      <c r="CJ55" s="142"/>
      <c r="CK55" s="142"/>
      <c r="CL55" s="142"/>
      <c r="CM55" s="142"/>
      <c r="CN55" s="142"/>
      <c r="CO55" s="142"/>
      <c r="CP55" s="142"/>
      <c r="CQ55" s="142"/>
      <c r="CR55" s="142"/>
      <c r="CS55" s="142"/>
      <c r="CT55" s="142"/>
      <c r="CU55" s="142"/>
      <c r="CV55" s="142"/>
      <c r="CW55" s="142"/>
      <c r="CX55" s="142"/>
      <c r="CY55" s="142"/>
      <c r="CZ55" s="142"/>
      <c r="DA55" s="142"/>
      <c r="DB55" s="142"/>
      <c r="DC55" s="142"/>
      <c r="DD55" s="142"/>
      <c r="DE55" s="142"/>
      <c r="DF55" s="142"/>
      <c r="DG55" s="142"/>
      <c r="DH55" s="142"/>
      <c r="DI55" s="142"/>
      <c r="DJ55" s="142"/>
      <c r="DK55" s="142"/>
      <c r="DL55" s="142"/>
      <c r="DM55" s="142"/>
      <c r="DN55" s="142"/>
      <c r="DO55" s="142"/>
      <c r="DP55" s="142"/>
      <c r="DQ55" s="142"/>
      <c r="DR55" s="142"/>
      <c r="DS55" s="142"/>
      <c r="DT55" s="142"/>
      <c r="DU55" s="142"/>
      <c r="DV55" s="142"/>
      <c r="DW55" s="142"/>
      <c r="DX55" s="142"/>
      <c r="DY55" s="142"/>
      <c r="DZ55" s="142"/>
      <c r="EA55" s="142"/>
      <c r="EB55" s="142"/>
      <c r="EC55" s="142"/>
      <c r="ED55" s="142"/>
      <c r="EE55" s="142"/>
      <c r="EF55" s="142"/>
      <c r="EG55" s="142"/>
      <c r="EH55" s="142"/>
      <c r="EI55" s="142"/>
      <c r="EJ55" s="142"/>
      <c r="EK55" s="142"/>
      <c r="EL55" s="142"/>
      <c r="EM55" s="142"/>
      <c r="EN55" s="142"/>
      <c r="EO55" s="142"/>
      <c r="EP55" s="142"/>
      <c r="EQ55" s="142"/>
      <c r="ER55" s="143"/>
      <c r="ES55" s="180">
        <f>914000</f>
        <v>914000</v>
      </c>
      <c r="ET55" s="181"/>
      <c r="EU55" s="181"/>
      <c r="EV55" s="181"/>
      <c r="EW55" s="181"/>
      <c r="EX55" s="181"/>
      <c r="EY55" s="181"/>
      <c r="EZ55" s="181"/>
      <c r="FA55" s="181"/>
      <c r="FB55" s="181"/>
      <c r="FC55" s="181"/>
      <c r="FD55" s="181"/>
      <c r="FE55" s="181"/>
      <c r="FF55" s="181"/>
      <c r="FG55" s="181"/>
      <c r="FH55" s="181"/>
      <c r="FI55" s="181"/>
      <c r="FJ55" s="181"/>
      <c r="FK55" s="181"/>
      <c r="FL55" s="181"/>
      <c r="FM55" s="181"/>
      <c r="FN55" s="181"/>
      <c r="FO55" s="181"/>
      <c r="FP55" s="181"/>
      <c r="FQ55" s="181"/>
      <c r="FR55" s="181"/>
      <c r="FS55" s="181"/>
      <c r="FT55" s="181"/>
      <c r="FU55" s="181"/>
      <c r="FV55" s="181"/>
      <c r="FW55" s="181"/>
      <c r="FX55" s="181"/>
      <c r="FY55" s="181"/>
      <c r="FZ55" s="181"/>
      <c r="GA55" s="181"/>
      <c r="GB55" s="181"/>
      <c r="GC55" s="181"/>
      <c r="GD55" s="181"/>
      <c r="GE55" s="182"/>
    </row>
    <row r="56" spans="1:187" x14ac:dyDescent="0.2">
      <c r="A56" s="137">
        <v>7</v>
      </c>
      <c r="B56" s="137"/>
      <c r="C56" s="137"/>
      <c r="D56" s="137"/>
      <c r="E56" s="137"/>
      <c r="F56" s="141" t="s">
        <v>398</v>
      </c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2"/>
      <c r="AK56" s="142"/>
      <c r="AL56" s="142"/>
      <c r="AM56" s="142"/>
      <c r="AN56" s="142"/>
      <c r="AO56" s="142"/>
      <c r="AP56" s="142"/>
      <c r="AQ56" s="142"/>
      <c r="AR56" s="142"/>
      <c r="AS56" s="142"/>
      <c r="AT56" s="142"/>
      <c r="AU56" s="142"/>
      <c r="AV56" s="142"/>
      <c r="AW56" s="142"/>
      <c r="AX56" s="142"/>
      <c r="AY56" s="142"/>
      <c r="AZ56" s="142"/>
      <c r="BA56" s="142"/>
      <c r="BB56" s="142"/>
      <c r="BC56" s="142"/>
      <c r="BD56" s="142"/>
      <c r="BE56" s="142"/>
      <c r="BF56" s="142"/>
      <c r="BG56" s="142"/>
      <c r="BH56" s="142"/>
      <c r="BI56" s="142"/>
      <c r="BJ56" s="142"/>
      <c r="BK56" s="142"/>
      <c r="BL56" s="142"/>
      <c r="BM56" s="142"/>
      <c r="BN56" s="142"/>
      <c r="BO56" s="142"/>
      <c r="BP56" s="142"/>
      <c r="BQ56" s="142"/>
      <c r="BR56" s="142"/>
      <c r="BS56" s="142"/>
      <c r="BT56" s="142"/>
      <c r="BU56" s="142"/>
      <c r="BV56" s="142"/>
      <c r="BW56" s="142"/>
      <c r="BX56" s="142"/>
      <c r="BY56" s="142"/>
      <c r="BZ56" s="142"/>
      <c r="CA56" s="142"/>
      <c r="CB56" s="142"/>
      <c r="CC56" s="142"/>
      <c r="CD56" s="142"/>
      <c r="CE56" s="142"/>
      <c r="CF56" s="142"/>
      <c r="CG56" s="142"/>
      <c r="CH56" s="142"/>
      <c r="CI56" s="142"/>
      <c r="CJ56" s="142"/>
      <c r="CK56" s="142"/>
      <c r="CL56" s="142"/>
      <c r="CM56" s="142"/>
      <c r="CN56" s="142"/>
      <c r="CO56" s="142"/>
      <c r="CP56" s="142"/>
      <c r="CQ56" s="142"/>
      <c r="CR56" s="142"/>
      <c r="CS56" s="142"/>
      <c r="CT56" s="142"/>
      <c r="CU56" s="142"/>
      <c r="CV56" s="142"/>
      <c r="CW56" s="142"/>
      <c r="CX56" s="142"/>
      <c r="CY56" s="142"/>
      <c r="CZ56" s="142"/>
      <c r="DA56" s="142"/>
      <c r="DB56" s="142"/>
      <c r="DC56" s="142"/>
      <c r="DD56" s="142"/>
      <c r="DE56" s="142"/>
      <c r="DF56" s="142"/>
      <c r="DG56" s="142"/>
      <c r="DH56" s="142"/>
      <c r="DI56" s="142"/>
      <c r="DJ56" s="142"/>
      <c r="DK56" s="142"/>
      <c r="DL56" s="142"/>
      <c r="DM56" s="142"/>
      <c r="DN56" s="142"/>
      <c r="DO56" s="142"/>
      <c r="DP56" s="142"/>
      <c r="DQ56" s="142"/>
      <c r="DR56" s="142"/>
      <c r="DS56" s="142"/>
      <c r="DT56" s="142"/>
      <c r="DU56" s="142"/>
      <c r="DV56" s="142"/>
      <c r="DW56" s="142"/>
      <c r="DX56" s="142"/>
      <c r="DY56" s="142"/>
      <c r="DZ56" s="142"/>
      <c r="EA56" s="142"/>
      <c r="EB56" s="142"/>
      <c r="EC56" s="142"/>
      <c r="ED56" s="142"/>
      <c r="EE56" s="142"/>
      <c r="EF56" s="142"/>
      <c r="EG56" s="142"/>
      <c r="EH56" s="142"/>
      <c r="EI56" s="142"/>
      <c r="EJ56" s="142"/>
      <c r="EK56" s="142"/>
      <c r="EL56" s="142"/>
      <c r="EM56" s="142"/>
      <c r="EN56" s="142"/>
      <c r="EO56" s="142"/>
      <c r="EP56" s="142"/>
      <c r="EQ56" s="142"/>
      <c r="ER56" s="143"/>
      <c r="ES56" s="180">
        <f>210600-36480</f>
        <v>174120</v>
      </c>
      <c r="ET56" s="181"/>
      <c r="EU56" s="181"/>
      <c r="EV56" s="181"/>
      <c r="EW56" s="181"/>
      <c r="EX56" s="181"/>
      <c r="EY56" s="181"/>
      <c r="EZ56" s="181"/>
      <c r="FA56" s="181"/>
      <c r="FB56" s="181"/>
      <c r="FC56" s="181"/>
      <c r="FD56" s="181"/>
      <c r="FE56" s="181"/>
      <c r="FF56" s="181"/>
      <c r="FG56" s="181"/>
      <c r="FH56" s="181"/>
      <c r="FI56" s="181"/>
      <c r="FJ56" s="181"/>
      <c r="FK56" s="181"/>
      <c r="FL56" s="181"/>
      <c r="FM56" s="181"/>
      <c r="FN56" s="181"/>
      <c r="FO56" s="181"/>
      <c r="FP56" s="181"/>
      <c r="FQ56" s="181"/>
      <c r="FR56" s="181"/>
      <c r="FS56" s="181"/>
      <c r="FT56" s="181"/>
      <c r="FU56" s="181"/>
      <c r="FV56" s="181"/>
      <c r="FW56" s="181"/>
      <c r="FX56" s="181"/>
      <c r="FY56" s="181"/>
      <c r="FZ56" s="181"/>
      <c r="GA56" s="181"/>
      <c r="GB56" s="181"/>
      <c r="GC56" s="181"/>
      <c r="GD56" s="181"/>
      <c r="GE56" s="182"/>
    </row>
    <row r="57" spans="1:187" x14ac:dyDescent="0.2">
      <c r="A57" s="137">
        <v>8</v>
      </c>
      <c r="B57" s="137"/>
      <c r="C57" s="137"/>
      <c r="D57" s="137"/>
      <c r="E57" s="137"/>
      <c r="F57" s="141" t="s">
        <v>399</v>
      </c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42"/>
      <c r="AT57" s="142"/>
      <c r="AU57" s="142"/>
      <c r="AV57" s="142"/>
      <c r="AW57" s="142"/>
      <c r="AX57" s="142"/>
      <c r="AY57" s="142"/>
      <c r="AZ57" s="142"/>
      <c r="BA57" s="142"/>
      <c r="BB57" s="142"/>
      <c r="BC57" s="142"/>
      <c r="BD57" s="142"/>
      <c r="BE57" s="142"/>
      <c r="BF57" s="142"/>
      <c r="BG57" s="142"/>
      <c r="BH57" s="142"/>
      <c r="BI57" s="142"/>
      <c r="BJ57" s="142"/>
      <c r="BK57" s="142"/>
      <c r="BL57" s="142"/>
      <c r="BM57" s="142"/>
      <c r="BN57" s="142"/>
      <c r="BO57" s="142"/>
      <c r="BP57" s="142"/>
      <c r="BQ57" s="142"/>
      <c r="BR57" s="142"/>
      <c r="BS57" s="142"/>
      <c r="BT57" s="142"/>
      <c r="BU57" s="142"/>
      <c r="BV57" s="142"/>
      <c r="BW57" s="142"/>
      <c r="BX57" s="142"/>
      <c r="BY57" s="142"/>
      <c r="BZ57" s="142"/>
      <c r="CA57" s="142"/>
      <c r="CB57" s="142"/>
      <c r="CC57" s="142"/>
      <c r="CD57" s="142"/>
      <c r="CE57" s="142"/>
      <c r="CF57" s="142"/>
      <c r="CG57" s="142"/>
      <c r="CH57" s="142"/>
      <c r="CI57" s="142"/>
      <c r="CJ57" s="142"/>
      <c r="CK57" s="142"/>
      <c r="CL57" s="142"/>
      <c r="CM57" s="142"/>
      <c r="CN57" s="142"/>
      <c r="CO57" s="142"/>
      <c r="CP57" s="142"/>
      <c r="CQ57" s="142"/>
      <c r="CR57" s="142"/>
      <c r="CS57" s="142"/>
      <c r="CT57" s="142"/>
      <c r="CU57" s="142"/>
      <c r="CV57" s="142"/>
      <c r="CW57" s="142"/>
      <c r="CX57" s="142"/>
      <c r="CY57" s="142"/>
      <c r="CZ57" s="142"/>
      <c r="DA57" s="142"/>
      <c r="DB57" s="142"/>
      <c r="DC57" s="142"/>
      <c r="DD57" s="142"/>
      <c r="DE57" s="142"/>
      <c r="DF57" s="142"/>
      <c r="DG57" s="142"/>
      <c r="DH57" s="142"/>
      <c r="DI57" s="142"/>
      <c r="DJ57" s="142"/>
      <c r="DK57" s="142"/>
      <c r="DL57" s="142"/>
      <c r="DM57" s="142"/>
      <c r="DN57" s="142"/>
      <c r="DO57" s="142"/>
      <c r="DP57" s="142"/>
      <c r="DQ57" s="142"/>
      <c r="DR57" s="142"/>
      <c r="DS57" s="142"/>
      <c r="DT57" s="142"/>
      <c r="DU57" s="142"/>
      <c r="DV57" s="142"/>
      <c r="DW57" s="142"/>
      <c r="DX57" s="142"/>
      <c r="DY57" s="142"/>
      <c r="DZ57" s="142"/>
      <c r="EA57" s="142"/>
      <c r="EB57" s="142"/>
      <c r="EC57" s="142"/>
      <c r="ED57" s="142"/>
      <c r="EE57" s="142"/>
      <c r="EF57" s="142"/>
      <c r="EG57" s="142"/>
      <c r="EH57" s="142"/>
      <c r="EI57" s="142"/>
      <c r="EJ57" s="142"/>
      <c r="EK57" s="142"/>
      <c r="EL57" s="142"/>
      <c r="EM57" s="142"/>
      <c r="EN57" s="142"/>
      <c r="EO57" s="142"/>
      <c r="EP57" s="142"/>
      <c r="EQ57" s="142"/>
      <c r="ER57" s="143"/>
      <c r="ES57" s="180">
        <f>1764000-99999+300000+88484</f>
        <v>2052485</v>
      </c>
      <c r="ET57" s="181"/>
      <c r="EU57" s="181"/>
      <c r="EV57" s="181"/>
      <c r="EW57" s="181"/>
      <c r="EX57" s="181"/>
      <c r="EY57" s="181"/>
      <c r="EZ57" s="181"/>
      <c r="FA57" s="181"/>
      <c r="FB57" s="181"/>
      <c r="FC57" s="181"/>
      <c r="FD57" s="181"/>
      <c r="FE57" s="181"/>
      <c r="FF57" s="181"/>
      <c r="FG57" s="181"/>
      <c r="FH57" s="181"/>
      <c r="FI57" s="181"/>
      <c r="FJ57" s="181"/>
      <c r="FK57" s="181"/>
      <c r="FL57" s="181"/>
      <c r="FM57" s="181"/>
      <c r="FN57" s="181"/>
      <c r="FO57" s="181"/>
      <c r="FP57" s="181"/>
      <c r="FQ57" s="181"/>
      <c r="FR57" s="181"/>
      <c r="FS57" s="181"/>
      <c r="FT57" s="181"/>
      <c r="FU57" s="181"/>
      <c r="FV57" s="181"/>
      <c r="FW57" s="181"/>
      <c r="FX57" s="181"/>
      <c r="FY57" s="181"/>
      <c r="FZ57" s="181"/>
      <c r="GA57" s="181"/>
      <c r="GB57" s="181"/>
      <c r="GC57" s="181"/>
      <c r="GD57" s="181"/>
      <c r="GE57" s="182"/>
    </row>
    <row r="58" spans="1:187" ht="18.600000000000001" customHeight="1" x14ac:dyDescent="0.2">
      <c r="A58" s="137">
        <v>9</v>
      </c>
      <c r="B58" s="137"/>
      <c r="C58" s="137"/>
      <c r="D58" s="137"/>
      <c r="E58" s="137"/>
      <c r="F58" s="141" t="s">
        <v>400</v>
      </c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  <c r="AA58" s="142"/>
      <c r="AB58" s="142"/>
      <c r="AC58" s="142"/>
      <c r="AD58" s="142"/>
      <c r="AE58" s="142"/>
      <c r="AF58" s="142"/>
      <c r="AG58" s="142"/>
      <c r="AH58" s="142"/>
      <c r="AI58" s="142"/>
      <c r="AJ58" s="142"/>
      <c r="AK58" s="142"/>
      <c r="AL58" s="142"/>
      <c r="AM58" s="142"/>
      <c r="AN58" s="142"/>
      <c r="AO58" s="142"/>
      <c r="AP58" s="142"/>
      <c r="AQ58" s="142"/>
      <c r="AR58" s="142"/>
      <c r="AS58" s="142"/>
      <c r="AT58" s="142"/>
      <c r="AU58" s="142"/>
      <c r="AV58" s="142"/>
      <c r="AW58" s="142"/>
      <c r="AX58" s="142"/>
      <c r="AY58" s="142"/>
      <c r="AZ58" s="142"/>
      <c r="BA58" s="142"/>
      <c r="BB58" s="142"/>
      <c r="BC58" s="142"/>
      <c r="BD58" s="142"/>
      <c r="BE58" s="142"/>
      <c r="BF58" s="142"/>
      <c r="BG58" s="142"/>
      <c r="BH58" s="142"/>
      <c r="BI58" s="142"/>
      <c r="BJ58" s="142"/>
      <c r="BK58" s="142"/>
      <c r="BL58" s="142"/>
      <c r="BM58" s="142"/>
      <c r="BN58" s="142"/>
      <c r="BO58" s="142"/>
      <c r="BP58" s="142"/>
      <c r="BQ58" s="142"/>
      <c r="BR58" s="142"/>
      <c r="BS58" s="142"/>
      <c r="BT58" s="142"/>
      <c r="BU58" s="142"/>
      <c r="BV58" s="142"/>
      <c r="BW58" s="142"/>
      <c r="BX58" s="142"/>
      <c r="BY58" s="142"/>
      <c r="BZ58" s="142"/>
      <c r="CA58" s="142"/>
      <c r="CB58" s="142"/>
      <c r="CC58" s="142"/>
      <c r="CD58" s="142"/>
      <c r="CE58" s="142"/>
      <c r="CF58" s="142"/>
      <c r="CG58" s="142"/>
      <c r="CH58" s="142"/>
      <c r="CI58" s="142"/>
      <c r="CJ58" s="142"/>
      <c r="CK58" s="142"/>
      <c r="CL58" s="142"/>
      <c r="CM58" s="142"/>
      <c r="CN58" s="142"/>
      <c r="CO58" s="142"/>
      <c r="CP58" s="142"/>
      <c r="CQ58" s="142"/>
      <c r="CR58" s="142"/>
      <c r="CS58" s="142"/>
      <c r="CT58" s="142"/>
      <c r="CU58" s="142"/>
      <c r="CV58" s="142"/>
      <c r="CW58" s="142"/>
      <c r="CX58" s="142"/>
      <c r="CY58" s="142"/>
      <c r="CZ58" s="142"/>
      <c r="DA58" s="142"/>
      <c r="DB58" s="142"/>
      <c r="DC58" s="142"/>
      <c r="DD58" s="142"/>
      <c r="DE58" s="142"/>
      <c r="DF58" s="142"/>
      <c r="DG58" s="142"/>
      <c r="DH58" s="142"/>
      <c r="DI58" s="142"/>
      <c r="DJ58" s="142"/>
      <c r="DK58" s="142"/>
      <c r="DL58" s="142"/>
      <c r="DM58" s="142"/>
      <c r="DN58" s="142"/>
      <c r="DO58" s="142"/>
      <c r="DP58" s="142"/>
      <c r="DQ58" s="142"/>
      <c r="DR58" s="142"/>
      <c r="DS58" s="142"/>
      <c r="DT58" s="142"/>
      <c r="DU58" s="142"/>
      <c r="DV58" s="142"/>
      <c r="DW58" s="142"/>
      <c r="DX58" s="142"/>
      <c r="DY58" s="142"/>
      <c r="DZ58" s="142"/>
      <c r="EA58" s="142"/>
      <c r="EB58" s="142"/>
      <c r="EC58" s="142"/>
      <c r="ED58" s="142"/>
      <c r="EE58" s="142"/>
      <c r="EF58" s="142"/>
      <c r="EG58" s="142"/>
      <c r="EH58" s="142"/>
      <c r="EI58" s="142"/>
      <c r="EJ58" s="142"/>
      <c r="EK58" s="142"/>
      <c r="EL58" s="142"/>
      <c r="EM58" s="142"/>
      <c r="EN58" s="142"/>
      <c r="EO58" s="142"/>
      <c r="EP58" s="142"/>
      <c r="EQ58" s="142"/>
      <c r="ER58" s="143"/>
      <c r="ES58" s="180">
        <v>13089285</v>
      </c>
      <c r="ET58" s="181"/>
      <c r="EU58" s="181"/>
      <c r="EV58" s="181"/>
      <c r="EW58" s="181"/>
      <c r="EX58" s="181"/>
      <c r="EY58" s="181"/>
      <c r="EZ58" s="181"/>
      <c r="FA58" s="181"/>
      <c r="FB58" s="181"/>
      <c r="FC58" s="181"/>
      <c r="FD58" s="181"/>
      <c r="FE58" s="181"/>
      <c r="FF58" s="181"/>
      <c r="FG58" s="181"/>
      <c r="FH58" s="181"/>
      <c r="FI58" s="181"/>
      <c r="FJ58" s="181"/>
      <c r="FK58" s="181"/>
      <c r="FL58" s="181"/>
      <c r="FM58" s="181"/>
      <c r="FN58" s="181"/>
      <c r="FO58" s="181"/>
      <c r="FP58" s="181"/>
      <c r="FQ58" s="181"/>
      <c r="FR58" s="181"/>
      <c r="FS58" s="181"/>
      <c r="FT58" s="181"/>
      <c r="FU58" s="181"/>
      <c r="FV58" s="181"/>
      <c r="FW58" s="181"/>
      <c r="FX58" s="181"/>
      <c r="FY58" s="181"/>
      <c r="FZ58" s="181"/>
      <c r="GA58" s="181"/>
      <c r="GB58" s="181"/>
      <c r="GC58" s="181"/>
      <c r="GD58" s="181"/>
      <c r="GE58" s="182"/>
    </row>
    <row r="59" spans="1:187" ht="18.600000000000001" customHeight="1" x14ac:dyDescent="0.2">
      <c r="A59" s="137">
        <v>10</v>
      </c>
      <c r="B59" s="137"/>
      <c r="C59" s="137"/>
      <c r="D59" s="137"/>
      <c r="E59" s="137"/>
      <c r="F59" s="141" t="s">
        <v>401</v>
      </c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2"/>
      <c r="AA59" s="142"/>
      <c r="AB59" s="142"/>
      <c r="AC59" s="142"/>
      <c r="AD59" s="142"/>
      <c r="AE59" s="142"/>
      <c r="AF59" s="142"/>
      <c r="AG59" s="142"/>
      <c r="AH59" s="142"/>
      <c r="AI59" s="142"/>
      <c r="AJ59" s="142"/>
      <c r="AK59" s="142"/>
      <c r="AL59" s="142"/>
      <c r="AM59" s="142"/>
      <c r="AN59" s="142"/>
      <c r="AO59" s="142"/>
      <c r="AP59" s="142"/>
      <c r="AQ59" s="142"/>
      <c r="AR59" s="142"/>
      <c r="AS59" s="142"/>
      <c r="AT59" s="142"/>
      <c r="AU59" s="142"/>
      <c r="AV59" s="142"/>
      <c r="AW59" s="142"/>
      <c r="AX59" s="142"/>
      <c r="AY59" s="142"/>
      <c r="AZ59" s="142"/>
      <c r="BA59" s="142"/>
      <c r="BB59" s="142"/>
      <c r="BC59" s="142"/>
      <c r="BD59" s="142"/>
      <c r="BE59" s="142"/>
      <c r="BF59" s="142"/>
      <c r="BG59" s="142"/>
      <c r="BH59" s="142"/>
      <c r="BI59" s="142"/>
      <c r="BJ59" s="142"/>
      <c r="BK59" s="142"/>
      <c r="BL59" s="142"/>
      <c r="BM59" s="142"/>
      <c r="BN59" s="142"/>
      <c r="BO59" s="142"/>
      <c r="BP59" s="142"/>
      <c r="BQ59" s="142"/>
      <c r="BR59" s="142"/>
      <c r="BS59" s="142"/>
      <c r="BT59" s="142"/>
      <c r="BU59" s="142"/>
      <c r="BV59" s="142"/>
      <c r="BW59" s="142"/>
      <c r="BX59" s="142"/>
      <c r="BY59" s="142"/>
      <c r="BZ59" s="142"/>
      <c r="CA59" s="142"/>
      <c r="CB59" s="142"/>
      <c r="CC59" s="142"/>
      <c r="CD59" s="142"/>
      <c r="CE59" s="142"/>
      <c r="CF59" s="142"/>
      <c r="CG59" s="142"/>
      <c r="CH59" s="142"/>
      <c r="CI59" s="142"/>
      <c r="CJ59" s="142"/>
      <c r="CK59" s="142"/>
      <c r="CL59" s="142"/>
      <c r="CM59" s="142"/>
      <c r="CN59" s="142"/>
      <c r="CO59" s="142"/>
      <c r="CP59" s="142"/>
      <c r="CQ59" s="142"/>
      <c r="CR59" s="142"/>
      <c r="CS59" s="142"/>
      <c r="CT59" s="142"/>
      <c r="CU59" s="142"/>
      <c r="CV59" s="142"/>
      <c r="CW59" s="142"/>
      <c r="CX59" s="142"/>
      <c r="CY59" s="142"/>
      <c r="CZ59" s="142"/>
      <c r="DA59" s="142"/>
      <c r="DB59" s="142"/>
      <c r="DC59" s="142"/>
      <c r="DD59" s="142"/>
      <c r="DE59" s="142"/>
      <c r="DF59" s="142"/>
      <c r="DG59" s="142"/>
      <c r="DH59" s="142"/>
      <c r="DI59" s="142"/>
      <c r="DJ59" s="142"/>
      <c r="DK59" s="142"/>
      <c r="DL59" s="142"/>
      <c r="DM59" s="142"/>
      <c r="DN59" s="142"/>
      <c r="DO59" s="142"/>
      <c r="DP59" s="142"/>
      <c r="DQ59" s="142"/>
      <c r="DR59" s="142"/>
      <c r="DS59" s="142"/>
      <c r="DT59" s="142"/>
      <c r="DU59" s="142"/>
      <c r="DV59" s="142"/>
      <c r="DW59" s="142"/>
      <c r="DX59" s="142"/>
      <c r="DY59" s="142"/>
      <c r="DZ59" s="142"/>
      <c r="EA59" s="142"/>
      <c r="EB59" s="142"/>
      <c r="EC59" s="142"/>
      <c r="ED59" s="142"/>
      <c r="EE59" s="142"/>
      <c r="EF59" s="142"/>
      <c r="EG59" s="142"/>
      <c r="EH59" s="142"/>
      <c r="EI59" s="142"/>
      <c r="EJ59" s="142"/>
      <c r="EK59" s="142"/>
      <c r="EL59" s="142"/>
      <c r="EM59" s="142"/>
      <c r="EN59" s="142"/>
      <c r="EO59" s="142"/>
      <c r="EP59" s="142"/>
      <c r="EQ59" s="142"/>
      <c r="ER59" s="143"/>
      <c r="ES59" s="180">
        <v>3032405.94</v>
      </c>
      <c r="ET59" s="181"/>
      <c r="EU59" s="181"/>
      <c r="EV59" s="181"/>
      <c r="EW59" s="181"/>
      <c r="EX59" s="181"/>
      <c r="EY59" s="181"/>
      <c r="EZ59" s="181"/>
      <c r="FA59" s="181"/>
      <c r="FB59" s="181"/>
      <c r="FC59" s="181"/>
      <c r="FD59" s="181"/>
      <c r="FE59" s="181"/>
      <c r="FF59" s="181"/>
      <c r="FG59" s="181"/>
      <c r="FH59" s="181"/>
      <c r="FI59" s="181"/>
      <c r="FJ59" s="181"/>
      <c r="FK59" s="181"/>
      <c r="FL59" s="181"/>
      <c r="FM59" s="181"/>
      <c r="FN59" s="181"/>
      <c r="FO59" s="181"/>
      <c r="FP59" s="181"/>
      <c r="FQ59" s="181"/>
      <c r="FR59" s="181"/>
      <c r="FS59" s="181"/>
      <c r="FT59" s="181"/>
      <c r="FU59" s="181"/>
      <c r="FV59" s="181"/>
      <c r="FW59" s="181"/>
      <c r="FX59" s="181"/>
      <c r="FY59" s="181"/>
      <c r="FZ59" s="181"/>
      <c r="GA59" s="181"/>
      <c r="GB59" s="181"/>
      <c r="GC59" s="181"/>
      <c r="GD59" s="181"/>
      <c r="GE59" s="182"/>
    </row>
    <row r="60" spans="1:187" ht="18.600000000000001" customHeight="1" x14ac:dyDescent="0.2">
      <c r="A60" s="137">
        <v>11</v>
      </c>
      <c r="B60" s="137"/>
      <c r="C60" s="137"/>
      <c r="D60" s="137"/>
      <c r="E60" s="137"/>
      <c r="F60" s="141" t="s">
        <v>402</v>
      </c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  <c r="Y60" s="142"/>
      <c r="Z60" s="142"/>
      <c r="AA60" s="142"/>
      <c r="AB60" s="142"/>
      <c r="AC60" s="142"/>
      <c r="AD60" s="142"/>
      <c r="AE60" s="142"/>
      <c r="AF60" s="142"/>
      <c r="AG60" s="142"/>
      <c r="AH60" s="142"/>
      <c r="AI60" s="142"/>
      <c r="AJ60" s="142"/>
      <c r="AK60" s="142"/>
      <c r="AL60" s="142"/>
      <c r="AM60" s="142"/>
      <c r="AN60" s="142"/>
      <c r="AO60" s="142"/>
      <c r="AP60" s="142"/>
      <c r="AQ60" s="142"/>
      <c r="AR60" s="142"/>
      <c r="AS60" s="142"/>
      <c r="AT60" s="142"/>
      <c r="AU60" s="142"/>
      <c r="AV60" s="142"/>
      <c r="AW60" s="142"/>
      <c r="AX60" s="142"/>
      <c r="AY60" s="142"/>
      <c r="AZ60" s="142"/>
      <c r="BA60" s="142"/>
      <c r="BB60" s="142"/>
      <c r="BC60" s="142"/>
      <c r="BD60" s="142"/>
      <c r="BE60" s="142"/>
      <c r="BF60" s="142"/>
      <c r="BG60" s="142"/>
      <c r="BH60" s="142"/>
      <c r="BI60" s="142"/>
      <c r="BJ60" s="142"/>
      <c r="BK60" s="142"/>
      <c r="BL60" s="142"/>
      <c r="BM60" s="142"/>
      <c r="BN60" s="142"/>
      <c r="BO60" s="142"/>
      <c r="BP60" s="142"/>
      <c r="BQ60" s="142"/>
      <c r="BR60" s="142"/>
      <c r="BS60" s="142"/>
      <c r="BT60" s="142"/>
      <c r="BU60" s="142"/>
      <c r="BV60" s="142"/>
      <c r="BW60" s="142"/>
      <c r="BX60" s="142"/>
      <c r="BY60" s="142"/>
      <c r="BZ60" s="142"/>
      <c r="CA60" s="142"/>
      <c r="CB60" s="142"/>
      <c r="CC60" s="142"/>
      <c r="CD60" s="142"/>
      <c r="CE60" s="142"/>
      <c r="CF60" s="142"/>
      <c r="CG60" s="142"/>
      <c r="CH60" s="142"/>
      <c r="CI60" s="142"/>
      <c r="CJ60" s="142"/>
      <c r="CK60" s="142"/>
      <c r="CL60" s="142"/>
      <c r="CM60" s="142"/>
      <c r="CN60" s="142"/>
      <c r="CO60" s="142"/>
      <c r="CP60" s="142"/>
      <c r="CQ60" s="142"/>
      <c r="CR60" s="142"/>
      <c r="CS60" s="142"/>
      <c r="CT60" s="142"/>
      <c r="CU60" s="142"/>
      <c r="CV60" s="142"/>
      <c r="CW60" s="142"/>
      <c r="CX60" s="142"/>
      <c r="CY60" s="142"/>
      <c r="CZ60" s="142"/>
      <c r="DA60" s="142"/>
      <c r="DB60" s="142"/>
      <c r="DC60" s="142"/>
      <c r="DD60" s="142"/>
      <c r="DE60" s="142"/>
      <c r="DF60" s="142"/>
      <c r="DG60" s="142"/>
      <c r="DH60" s="142"/>
      <c r="DI60" s="142"/>
      <c r="DJ60" s="142"/>
      <c r="DK60" s="142"/>
      <c r="DL60" s="142"/>
      <c r="DM60" s="142"/>
      <c r="DN60" s="142"/>
      <c r="DO60" s="142"/>
      <c r="DP60" s="142"/>
      <c r="DQ60" s="142"/>
      <c r="DR60" s="142"/>
      <c r="DS60" s="142"/>
      <c r="DT60" s="142"/>
      <c r="DU60" s="142"/>
      <c r="DV60" s="142"/>
      <c r="DW60" s="142"/>
      <c r="DX60" s="142"/>
      <c r="DY60" s="142"/>
      <c r="DZ60" s="142"/>
      <c r="EA60" s="142"/>
      <c r="EB60" s="142"/>
      <c r="EC60" s="142"/>
      <c r="ED60" s="142"/>
      <c r="EE60" s="142"/>
      <c r="EF60" s="142"/>
      <c r="EG60" s="142"/>
      <c r="EH60" s="142"/>
      <c r="EI60" s="142"/>
      <c r="EJ60" s="142"/>
      <c r="EK60" s="142"/>
      <c r="EL60" s="142"/>
      <c r="EM60" s="142"/>
      <c r="EN60" s="142"/>
      <c r="EO60" s="142"/>
      <c r="EP60" s="142"/>
      <c r="EQ60" s="142"/>
      <c r="ER60" s="143"/>
      <c r="ES60" s="180">
        <v>500000</v>
      </c>
      <c r="ET60" s="181"/>
      <c r="EU60" s="181"/>
      <c r="EV60" s="181"/>
      <c r="EW60" s="181"/>
      <c r="EX60" s="181"/>
      <c r="EY60" s="181"/>
      <c r="EZ60" s="181"/>
      <c r="FA60" s="181"/>
      <c r="FB60" s="181"/>
      <c r="FC60" s="181"/>
      <c r="FD60" s="181"/>
      <c r="FE60" s="181"/>
      <c r="FF60" s="181"/>
      <c r="FG60" s="181"/>
      <c r="FH60" s="181"/>
      <c r="FI60" s="181"/>
      <c r="FJ60" s="181"/>
      <c r="FK60" s="181"/>
      <c r="FL60" s="181"/>
      <c r="FM60" s="181"/>
      <c r="FN60" s="181"/>
      <c r="FO60" s="181"/>
      <c r="FP60" s="181"/>
      <c r="FQ60" s="181"/>
      <c r="FR60" s="181"/>
      <c r="FS60" s="181"/>
      <c r="FT60" s="181"/>
      <c r="FU60" s="181"/>
      <c r="FV60" s="181"/>
      <c r="FW60" s="181"/>
      <c r="FX60" s="181"/>
      <c r="FY60" s="181"/>
      <c r="FZ60" s="181"/>
      <c r="GA60" s="181"/>
      <c r="GB60" s="181"/>
      <c r="GC60" s="181"/>
      <c r="GD60" s="181"/>
      <c r="GE60" s="182"/>
    </row>
    <row r="61" spans="1:187" ht="21" customHeight="1" x14ac:dyDescent="0.2">
      <c r="A61" s="137">
        <v>11</v>
      </c>
      <c r="B61" s="137"/>
      <c r="C61" s="137"/>
      <c r="D61" s="137"/>
      <c r="E61" s="137"/>
      <c r="F61" s="185" t="s">
        <v>403</v>
      </c>
      <c r="G61" s="186"/>
      <c r="H61" s="186"/>
      <c r="I61" s="186"/>
      <c r="J61" s="186"/>
      <c r="K61" s="186"/>
      <c r="L61" s="186"/>
      <c r="M61" s="186"/>
      <c r="N61" s="186"/>
      <c r="O61" s="186"/>
      <c r="P61" s="186"/>
      <c r="Q61" s="186"/>
      <c r="R61" s="186"/>
      <c r="S61" s="186"/>
      <c r="T61" s="186"/>
      <c r="U61" s="186"/>
      <c r="V61" s="186"/>
      <c r="W61" s="186"/>
      <c r="X61" s="186"/>
      <c r="Y61" s="186"/>
      <c r="Z61" s="186"/>
      <c r="AA61" s="186"/>
      <c r="AB61" s="186"/>
      <c r="AC61" s="186"/>
      <c r="AD61" s="186"/>
      <c r="AE61" s="186"/>
      <c r="AF61" s="186"/>
      <c r="AG61" s="186"/>
      <c r="AH61" s="186"/>
      <c r="AI61" s="186"/>
      <c r="AJ61" s="186"/>
      <c r="AK61" s="186"/>
      <c r="AL61" s="186"/>
      <c r="AM61" s="186"/>
      <c r="AN61" s="186"/>
      <c r="AO61" s="186"/>
      <c r="AP61" s="186"/>
      <c r="AQ61" s="186"/>
      <c r="AR61" s="186"/>
      <c r="AS61" s="186"/>
      <c r="AT61" s="186"/>
      <c r="AU61" s="186"/>
      <c r="AV61" s="186"/>
      <c r="AW61" s="186"/>
      <c r="AX61" s="186"/>
      <c r="AY61" s="186"/>
      <c r="AZ61" s="186"/>
      <c r="BA61" s="186"/>
      <c r="BB61" s="186"/>
      <c r="BC61" s="186"/>
      <c r="BD61" s="186"/>
      <c r="BE61" s="186"/>
      <c r="BF61" s="186"/>
      <c r="BG61" s="186"/>
      <c r="BH61" s="186"/>
      <c r="BI61" s="186"/>
      <c r="BJ61" s="186"/>
      <c r="BK61" s="186"/>
      <c r="BL61" s="186"/>
      <c r="BM61" s="186"/>
      <c r="BN61" s="186"/>
      <c r="BO61" s="186"/>
      <c r="BP61" s="186"/>
      <c r="BQ61" s="186"/>
      <c r="BR61" s="186"/>
      <c r="BS61" s="186"/>
      <c r="BT61" s="186"/>
      <c r="BU61" s="186"/>
      <c r="BV61" s="186"/>
      <c r="BW61" s="186"/>
      <c r="BX61" s="186"/>
      <c r="BY61" s="186"/>
      <c r="BZ61" s="186"/>
      <c r="CA61" s="186"/>
      <c r="CB61" s="186"/>
      <c r="CC61" s="186"/>
      <c r="CD61" s="186"/>
      <c r="CE61" s="186"/>
      <c r="CF61" s="186"/>
      <c r="CG61" s="186"/>
      <c r="CH61" s="186"/>
      <c r="CI61" s="186"/>
      <c r="CJ61" s="186"/>
      <c r="CK61" s="186"/>
      <c r="CL61" s="186"/>
      <c r="CM61" s="186"/>
      <c r="CN61" s="186"/>
      <c r="CO61" s="186"/>
      <c r="CP61" s="186"/>
      <c r="CQ61" s="186"/>
      <c r="CR61" s="186"/>
      <c r="CS61" s="186"/>
      <c r="CT61" s="186"/>
      <c r="CU61" s="186"/>
      <c r="CV61" s="186"/>
      <c r="CW61" s="186"/>
      <c r="CX61" s="186"/>
      <c r="CY61" s="186"/>
      <c r="CZ61" s="186"/>
      <c r="DA61" s="186"/>
      <c r="DB61" s="186"/>
      <c r="DC61" s="186"/>
      <c r="DD61" s="186"/>
      <c r="DE61" s="186"/>
      <c r="DF61" s="186"/>
      <c r="DG61" s="186"/>
      <c r="DH61" s="186"/>
      <c r="DI61" s="186"/>
      <c r="DJ61" s="186"/>
      <c r="DK61" s="186"/>
      <c r="DL61" s="186"/>
      <c r="DM61" s="186"/>
      <c r="DN61" s="186"/>
      <c r="DO61" s="186"/>
      <c r="DP61" s="186"/>
      <c r="DQ61" s="186"/>
      <c r="DR61" s="186"/>
      <c r="DS61" s="186"/>
      <c r="DT61" s="186"/>
      <c r="DU61" s="186"/>
      <c r="DV61" s="186"/>
      <c r="DW61" s="186"/>
      <c r="DX61" s="186"/>
      <c r="DY61" s="186"/>
      <c r="DZ61" s="186"/>
      <c r="EA61" s="186"/>
      <c r="EB61" s="186"/>
      <c r="EC61" s="186"/>
      <c r="ED61" s="186"/>
      <c r="EE61" s="186"/>
      <c r="EF61" s="186"/>
      <c r="EG61" s="186"/>
      <c r="EH61" s="186"/>
      <c r="EI61" s="186"/>
      <c r="EJ61" s="186"/>
      <c r="EK61" s="186"/>
      <c r="EL61" s="186"/>
      <c r="EM61" s="186"/>
      <c r="EN61" s="186"/>
      <c r="EO61" s="186"/>
      <c r="EP61" s="186"/>
      <c r="EQ61" s="186"/>
      <c r="ER61" s="187"/>
      <c r="ES61" s="180">
        <v>50000</v>
      </c>
      <c r="ET61" s="181"/>
      <c r="EU61" s="181"/>
      <c r="EV61" s="181"/>
      <c r="EW61" s="181"/>
      <c r="EX61" s="181"/>
      <c r="EY61" s="181"/>
      <c r="EZ61" s="181"/>
      <c r="FA61" s="181"/>
      <c r="FB61" s="181"/>
      <c r="FC61" s="181"/>
      <c r="FD61" s="181"/>
      <c r="FE61" s="181"/>
      <c r="FF61" s="181"/>
      <c r="FG61" s="181"/>
      <c r="FH61" s="181"/>
      <c r="FI61" s="181"/>
      <c r="FJ61" s="181"/>
      <c r="FK61" s="181"/>
      <c r="FL61" s="181"/>
      <c r="FM61" s="181"/>
      <c r="FN61" s="181"/>
      <c r="FO61" s="181"/>
      <c r="FP61" s="181"/>
      <c r="FQ61" s="181"/>
      <c r="FR61" s="181"/>
      <c r="FS61" s="181"/>
      <c r="FT61" s="181"/>
      <c r="FU61" s="181"/>
      <c r="FV61" s="181"/>
      <c r="FW61" s="181"/>
      <c r="FX61" s="181"/>
      <c r="FY61" s="181"/>
      <c r="FZ61" s="181"/>
      <c r="GA61" s="181"/>
      <c r="GB61" s="181"/>
      <c r="GC61" s="181"/>
      <c r="GD61" s="181"/>
      <c r="GE61" s="182"/>
    </row>
    <row r="62" spans="1:187" ht="11.25" customHeight="1" x14ac:dyDescent="0.2">
      <c r="A62" s="141" t="s">
        <v>371</v>
      </c>
      <c r="B62" s="142"/>
      <c r="C62" s="142"/>
      <c r="D62" s="142"/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  <c r="Y62" s="142"/>
      <c r="Z62" s="142"/>
      <c r="AA62" s="142"/>
      <c r="AB62" s="142"/>
      <c r="AC62" s="142"/>
      <c r="AD62" s="142"/>
      <c r="AE62" s="142"/>
      <c r="AF62" s="142"/>
      <c r="AG62" s="142"/>
      <c r="AH62" s="142"/>
      <c r="AI62" s="142"/>
      <c r="AJ62" s="142"/>
      <c r="AK62" s="142"/>
      <c r="AL62" s="142"/>
      <c r="AM62" s="142"/>
      <c r="AN62" s="142"/>
      <c r="AO62" s="142"/>
      <c r="AP62" s="142"/>
      <c r="AQ62" s="142"/>
      <c r="AR62" s="142"/>
      <c r="AS62" s="142"/>
      <c r="AT62" s="142"/>
      <c r="AU62" s="142"/>
      <c r="AV62" s="142"/>
      <c r="AW62" s="142"/>
      <c r="AX62" s="142"/>
      <c r="AY62" s="142"/>
      <c r="AZ62" s="142"/>
      <c r="BA62" s="142"/>
      <c r="BB62" s="142"/>
      <c r="BC62" s="142"/>
      <c r="BD62" s="142"/>
      <c r="BE62" s="142"/>
      <c r="BF62" s="142"/>
      <c r="BG62" s="142"/>
      <c r="BH62" s="142"/>
      <c r="BI62" s="142"/>
      <c r="BJ62" s="142"/>
      <c r="BK62" s="142"/>
      <c r="BL62" s="142"/>
      <c r="BM62" s="142"/>
      <c r="BN62" s="142"/>
      <c r="BO62" s="142"/>
      <c r="BP62" s="142"/>
      <c r="BQ62" s="142"/>
      <c r="BR62" s="142"/>
      <c r="BS62" s="142"/>
      <c r="BT62" s="142"/>
      <c r="BU62" s="142"/>
      <c r="BV62" s="142"/>
      <c r="BW62" s="142"/>
      <c r="BX62" s="142"/>
      <c r="BY62" s="142"/>
      <c r="BZ62" s="142"/>
      <c r="CA62" s="142"/>
      <c r="CB62" s="142"/>
      <c r="CC62" s="142"/>
      <c r="CD62" s="142"/>
      <c r="CE62" s="142"/>
      <c r="CF62" s="142"/>
      <c r="CG62" s="142"/>
      <c r="CH62" s="142"/>
      <c r="CI62" s="142"/>
      <c r="CJ62" s="142"/>
      <c r="CK62" s="142"/>
      <c r="CL62" s="142"/>
      <c r="CM62" s="142"/>
      <c r="CN62" s="142"/>
      <c r="CO62" s="142"/>
      <c r="CP62" s="142"/>
      <c r="CQ62" s="142"/>
      <c r="CR62" s="142"/>
      <c r="CS62" s="142"/>
      <c r="CT62" s="142"/>
      <c r="CU62" s="142"/>
      <c r="CV62" s="142"/>
      <c r="CW62" s="142"/>
      <c r="CX62" s="142"/>
      <c r="CY62" s="142"/>
      <c r="CZ62" s="142"/>
      <c r="DA62" s="142"/>
      <c r="DB62" s="142"/>
      <c r="DC62" s="142"/>
      <c r="DD62" s="142"/>
      <c r="DE62" s="142"/>
      <c r="DF62" s="142"/>
      <c r="DG62" s="142"/>
      <c r="DH62" s="142"/>
      <c r="DI62" s="142"/>
      <c r="DJ62" s="142"/>
      <c r="DK62" s="142"/>
      <c r="DL62" s="142"/>
      <c r="DM62" s="142"/>
      <c r="DN62" s="142"/>
      <c r="DO62" s="142"/>
      <c r="DP62" s="142"/>
      <c r="DQ62" s="142"/>
      <c r="DR62" s="142"/>
      <c r="DS62" s="142"/>
      <c r="DT62" s="142"/>
      <c r="DU62" s="142"/>
      <c r="DV62" s="142"/>
      <c r="DW62" s="142"/>
      <c r="DX62" s="142"/>
      <c r="DY62" s="142"/>
      <c r="DZ62" s="142"/>
      <c r="EA62" s="142"/>
      <c r="EB62" s="142"/>
      <c r="EC62" s="142"/>
      <c r="ED62" s="142"/>
      <c r="EE62" s="142"/>
      <c r="EF62" s="142"/>
      <c r="EG62" s="142"/>
      <c r="EH62" s="142"/>
      <c r="EI62" s="142"/>
      <c r="EJ62" s="142"/>
      <c r="EK62" s="142"/>
      <c r="EL62" s="142"/>
      <c r="EM62" s="142"/>
      <c r="EN62" s="142"/>
      <c r="EO62" s="142"/>
      <c r="EP62" s="142"/>
      <c r="EQ62" s="142"/>
      <c r="ER62" s="143"/>
      <c r="ES62" s="180">
        <f>SUM(ES50:ES61)</f>
        <v>27691814.940000001</v>
      </c>
      <c r="ET62" s="181"/>
      <c r="EU62" s="181"/>
      <c r="EV62" s="181"/>
      <c r="EW62" s="181"/>
      <c r="EX62" s="181"/>
      <c r="EY62" s="181"/>
      <c r="EZ62" s="181"/>
      <c r="FA62" s="181"/>
      <c r="FB62" s="181"/>
      <c r="FC62" s="181"/>
      <c r="FD62" s="181"/>
      <c r="FE62" s="181"/>
      <c r="FF62" s="181"/>
      <c r="FG62" s="181"/>
      <c r="FH62" s="181"/>
      <c r="FI62" s="181"/>
      <c r="FJ62" s="181"/>
      <c r="FK62" s="181"/>
      <c r="FL62" s="181"/>
      <c r="FM62" s="181"/>
      <c r="FN62" s="181"/>
      <c r="FO62" s="181"/>
      <c r="FP62" s="181"/>
      <c r="FQ62" s="181"/>
      <c r="FR62" s="181"/>
      <c r="FS62" s="181"/>
      <c r="FT62" s="181"/>
      <c r="FU62" s="181"/>
      <c r="FV62" s="181"/>
      <c r="FW62" s="181"/>
      <c r="FX62" s="181"/>
      <c r="FY62" s="181"/>
      <c r="FZ62" s="181"/>
      <c r="GA62" s="181"/>
      <c r="GB62" s="181"/>
      <c r="GC62" s="181"/>
      <c r="GD62" s="181"/>
      <c r="GE62" s="182"/>
    </row>
    <row r="63" spans="1:187" ht="22.8" hidden="1" customHeight="1" x14ac:dyDescent="0.2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  <c r="CL63" s="53"/>
      <c r="CM63" s="53"/>
      <c r="CN63" s="53"/>
      <c r="CO63" s="53"/>
      <c r="CP63" s="53"/>
      <c r="CQ63" s="53"/>
      <c r="CR63" s="53"/>
      <c r="CS63" s="53"/>
      <c r="CT63" s="53"/>
      <c r="CU63" s="53"/>
      <c r="CV63" s="53"/>
      <c r="CW63" s="53"/>
      <c r="CX63" s="53"/>
      <c r="CY63" s="53"/>
      <c r="CZ63" s="53"/>
      <c r="DA63" s="53"/>
      <c r="DB63" s="53"/>
      <c r="DC63" s="53"/>
      <c r="DD63" s="53"/>
      <c r="DE63" s="53"/>
      <c r="DF63" s="53"/>
      <c r="DG63" s="53"/>
      <c r="DH63" s="53"/>
      <c r="DI63" s="53"/>
      <c r="DJ63" s="53"/>
      <c r="DK63" s="53"/>
      <c r="DL63" s="53"/>
      <c r="DM63" s="53"/>
      <c r="DN63" s="53"/>
      <c r="DO63" s="53"/>
      <c r="DP63" s="53"/>
      <c r="DQ63" s="53"/>
      <c r="DR63" s="53"/>
      <c r="DS63" s="53"/>
      <c r="DT63" s="53"/>
      <c r="DU63" s="53"/>
      <c r="DV63" s="53"/>
      <c r="DW63" s="53"/>
      <c r="DX63" s="53"/>
      <c r="DY63" s="53"/>
      <c r="DZ63" s="53"/>
      <c r="EA63" s="53"/>
      <c r="EB63" s="53"/>
      <c r="EC63" s="53"/>
      <c r="ED63" s="53"/>
      <c r="EE63" s="53"/>
      <c r="EF63" s="53"/>
      <c r="EG63" s="53"/>
      <c r="EH63" s="53"/>
      <c r="EI63" s="53"/>
      <c r="EJ63" s="53"/>
      <c r="EK63" s="53"/>
      <c r="EL63" s="53"/>
      <c r="EM63" s="53"/>
      <c r="EN63" s="53"/>
      <c r="EO63" s="53"/>
      <c r="EP63" s="53"/>
      <c r="EQ63" s="53"/>
      <c r="ER63" s="53"/>
      <c r="ES63" s="53"/>
      <c r="ET63" s="53"/>
      <c r="EU63" s="53"/>
      <c r="EV63" s="53"/>
      <c r="EW63" s="53"/>
      <c r="EX63" s="53"/>
      <c r="EY63" s="53"/>
      <c r="EZ63" s="53"/>
      <c r="FA63" s="53"/>
      <c r="FB63" s="53"/>
      <c r="FC63" s="53"/>
      <c r="FD63" s="53"/>
      <c r="FE63" s="53"/>
      <c r="FF63" s="53"/>
      <c r="FG63" s="53"/>
      <c r="FH63" s="53"/>
      <c r="FI63" s="53"/>
      <c r="FJ63" s="53"/>
      <c r="FK63" s="53"/>
      <c r="FL63" s="53"/>
      <c r="FM63" s="53"/>
      <c r="FN63" s="53"/>
      <c r="FO63" s="53"/>
      <c r="FP63" s="53"/>
      <c r="FQ63" s="53"/>
      <c r="FR63" s="53"/>
      <c r="FS63" s="53"/>
      <c r="FT63" s="53"/>
      <c r="FU63" s="53"/>
      <c r="FV63" s="53"/>
      <c r="FW63" s="53"/>
      <c r="FX63" s="53"/>
      <c r="FY63" s="53"/>
      <c r="FZ63" s="53"/>
      <c r="GA63" s="53"/>
      <c r="GB63" s="53"/>
      <c r="GC63" s="53"/>
      <c r="GD63" s="53"/>
      <c r="GE63" s="53"/>
    </row>
    <row r="64" spans="1:187" ht="11.25" hidden="1" customHeight="1" x14ac:dyDescent="0.2">
      <c r="A64" s="184" t="s">
        <v>404</v>
      </c>
      <c r="B64" s="184"/>
      <c r="C64" s="184"/>
      <c r="D64" s="184"/>
      <c r="E64" s="184"/>
      <c r="F64" s="184"/>
      <c r="G64" s="184"/>
      <c r="H64" s="184"/>
      <c r="I64" s="184"/>
      <c r="J64" s="184"/>
      <c r="K64" s="184"/>
      <c r="L64" s="184"/>
      <c r="M64" s="184"/>
      <c r="N64" s="184"/>
      <c r="O64" s="184"/>
      <c r="P64" s="184"/>
      <c r="Q64" s="184"/>
      <c r="R64" s="184"/>
      <c r="S64" s="184"/>
      <c r="T64" s="184"/>
      <c r="U64" s="184"/>
      <c r="V64" s="184"/>
      <c r="W64" s="184"/>
      <c r="X64" s="184"/>
      <c r="Y64" s="184"/>
      <c r="Z64" s="184"/>
      <c r="AA64" s="184"/>
      <c r="AB64" s="184"/>
      <c r="AC64" s="184"/>
      <c r="AD64" s="184"/>
      <c r="AE64" s="184"/>
      <c r="AF64" s="184"/>
      <c r="AG64" s="184"/>
      <c r="AH64" s="184"/>
      <c r="AI64" s="184"/>
      <c r="AJ64" s="184"/>
      <c r="AK64" s="184"/>
      <c r="AL64" s="184"/>
      <c r="AM64" s="184"/>
      <c r="AN64" s="184"/>
      <c r="AO64" s="184"/>
      <c r="AP64" s="184"/>
      <c r="AQ64" s="184"/>
      <c r="AR64" s="184"/>
      <c r="AS64" s="184"/>
      <c r="AT64" s="184"/>
      <c r="AU64" s="184"/>
      <c r="AV64" s="184"/>
      <c r="AW64" s="184"/>
      <c r="AX64" s="184"/>
      <c r="AY64" s="184"/>
      <c r="AZ64" s="184"/>
      <c r="BA64" s="184"/>
      <c r="BB64" s="184"/>
      <c r="BC64" s="184"/>
      <c r="BD64" s="184"/>
      <c r="BE64" s="184"/>
      <c r="BF64" s="184"/>
      <c r="BG64" s="184"/>
      <c r="BH64" s="184"/>
      <c r="BI64" s="184"/>
      <c r="BJ64" s="184"/>
      <c r="BK64" s="184"/>
      <c r="BL64" s="184"/>
      <c r="BM64" s="184"/>
      <c r="BN64" s="184"/>
      <c r="BO64" s="184"/>
      <c r="BP64" s="184"/>
      <c r="BQ64" s="184"/>
      <c r="BR64" s="184"/>
      <c r="BS64" s="184"/>
      <c r="BT64" s="184"/>
      <c r="BU64" s="184"/>
      <c r="BV64" s="184"/>
      <c r="BW64" s="184"/>
      <c r="BX64" s="184"/>
      <c r="BY64" s="184"/>
      <c r="BZ64" s="184"/>
      <c r="CA64" s="184"/>
      <c r="CB64" s="184"/>
      <c r="CC64" s="184"/>
      <c r="CD64" s="184"/>
      <c r="CE64" s="184"/>
      <c r="CF64" s="184"/>
      <c r="CG64" s="184"/>
      <c r="CH64" s="184"/>
      <c r="CI64" s="184"/>
      <c r="CJ64" s="184"/>
      <c r="CK64" s="184"/>
      <c r="CL64" s="184"/>
      <c r="CM64" s="184"/>
      <c r="CN64" s="184"/>
      <c r="CO64" s="184"/>
      <c r="CP64" s="184"/>
      <c r="CQ64" s="184"/>
      <c r="CR64" s="184"/>
      <c r="CS64" s="184"/>
      <c r="CT64" s="184"/>
      <c r="CU64" s="184"/>
      <c r="CV64" s="184"/>
      <c r="CW64" s="184"/>
      <c r="CX64" s="184"/>
      <c r="CY64" s="184"/>
      <c r="CZ64" s="184"/>
      <c r="DA64" s="184"/>
      <c r="DB64" s="184"/>
      <c r="DC64" s="184"/>
      <c r="DD64" s="184"/>
      <c r="DE64" s="184"/>
      <c r="DF64" s="184"/>
      <c r="DG64" s="184"/>
      <c r="DH64" s="184"/>
      <c r="DI64" s="184"/>
      <c r="DJ64" s="184"/>
      <c r="DK64" s="184"/>
      <c r="DL64" s="184"/>
      <c r="DM64" s="184"/>
      <c r="DN64" s="184"/>
      <c r="DO64" s="184"/>
      <c r="DP64" s="184"/>
      <c r="DQ64" s="184"/>
      <c r="DR64" s="184"/>
      <c r="DS64" s="184"/>
      <c r="DT64" s="184"/>
      <c r="DU64" s="184"/>
      <c r="DV64" s="184"/>
      <c r="DW64" s="184"/>
      <c r="DX64" s="184"/>
      <c r="DY64" s="184"/>
      <c r="DZ64" s="184"/>
      <c r="EA64" s="184"/>
      <c r="EB64" s="184"/>
      <c r="EC64" s="184"/>
      <c r="ED64" s="184"/>
      <c r="EE64" s="184"/>
      <c r="EF64" s="184"/>
      <c r="EG64" s="184"/>
      <c r="EH64" s="184"/>
      <c r="EI64" s="184"/>
      <c r="EJ64" s="184"/>
      <c r="EK64" s="184"/>
      <c r="EL64" s="184"/>
      <c r="EM64" s="184"/>
      <c r="EN64" s="184"/>
      <c r="EO64" s="184"/>
      <c r="EP64" s="184"/>
      <c r="EQ64" s="184"/>
      <c r="ER64" s="184"/>
      <c r="ES64" s="184"/>
      <c r="ET64" s="184"/>
      <c r="EU64" s="184"/>
      <c r="EV64" s="184"/>
      <c r="EW64" s="184"/>
      <c r="EX64" s="184"/>
      <c r="EY64" s="184"/>
      <c r="EZ64" s="184"/>
      <c r="FA64" s="184"/>
      <c r="FB64" s="184"/>
      <c r="FC64" s="184"/>
      <c r="FD64" s="184"/>
      <c r="FE64" s="184"/>
      <c r="FF64" s="184"/>
      <c r="FG64" s="184"/>
      <c r="FH64" s="184"/>
      <c r="FI64" s="184"/>
      <c r="FJ64" s="184"/>
      <c r="FK64" s="184"/>
      <c r="FL64" s="184"/>
      <c r="FM64" s="184"/>
      <c r="FN64" s="184"/>
      <c r="FO64" s="184"/>
      <c r="FP64" s="184"/>
      <c r="FQ64" s="184"/>
      <c r="FR64" s="184"/>
      <c r="FS64" s="184"/>
      <c r="FT64" s="184"/>
      <c r="FU64" s="184"/>
      <c r="FV64" s="184"/>
      <c r="FW64" s="184"/>
      <c r="FX64" s="184"/>
      <c r="FY64" s="184"/>
      <c r="FZ64" s="184"/>
      <c r="GA64" s="184"/>
      <c r="GB64" s="184"/>
      <c r="GC64" s="184"/>
      <c r="GD64" s="184"/>
      <c r="GE64" s="184"/>
    </row>
    <row r="65" spans="1:187" ht="10.199999999999999" hidden="1" customHeight="1" x14ac:dyDescent="0.2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  <c r="BU65" s="53"/>
      <c r="BV65" s="53"/>
      <c r="BW65" s="53"/>
      <c r="BX65" s="53"/>
      <c r="BY65" s="53"/>
      <c r="BZ65" s="53"/>
      <c r="CA65" s="53"/>
      <c r="CB65" s="53"/>
      <c r="CC65" s="53"/>
      <c r="CD65" s="53"/>
      <c r="CE65" s="53"/>
      <c r="CF65" s="53"/>
      <c r="CG65" s="53"/>
      <c r="CH65" s="53"/>
      <c r="CI65" s="53"/>
      <c r="CJ65" s="53"/>
      <c r="CK65" s="53"/>
      <c r="CL65" s="53"/>
      <c r="CM65" s="53"/>
      <c r="CN65" s="53"/>
      <c r="CO65" s="53"/>
      <c r="CP65" s="53"/>
      <c r="CQ65" s="53"/>
      <c r="CR65" s="53"/>
      <c r="CS65" s="53"/>
      <c r="CT65" s="53"/>
      <c r="CU65" s="53"/>
      <c r="CV65" s="53"/>
      <c r="CW65" s="53"/>
      <c r="CX65" s="53"/>
      <c r="CY65" s="53"/>
      <c r="CZ65" s="53"/>
      <c r="DA65" s="53"/>
      <c r="DB65" s="53"/>
      <c r="DC65" s="53"/>
      <c r="DD65" s="53"/>
      <c r="DE65" s="53"/>
      <c r="DF65" s="53"/>
      <c r="DG65" s="53"/>
      <c r="DH65" s="53"/>
      <c r="DI65" s="53"/>
      <c r="DJ65" s="53"/>
      <c r="DK65" s="53"/>
      <c r="DL65" s="53"/>
      <c r="DM65" s="53"/>
      <c r="DN65" s="53"/>
      <c r="DO65" s="53"/>
      <c r="DP65" s="53"/>
      <c r="DQ65" s="53"/>
      <c r="DR65" s="53"/>
      <c r="DS65" s="53"/>
      <c r="DT65" s="53"/>
      <c r="DU65" s="53"/>
      <c r="DV65" s="53"/>
      <c r="DW65" s="53"/>
      <c r="DX65" s="53"/>
      <c r="DY65" s="53"/>
      <c r="DZ65" s="53"/>
      <c r="EA65" s="53"/>
      <c r="EB65" s="53"/>
      <c r="EC65" s="53"/>
      <c r="ED65" s="53"/>
      <c r="EE65" s="53"/>
      <c r="EF65" s="53"/>
      <c r="EG65" s="53"/>
      <c r="EH65" s="53"/>
      <c r="EI65" s="53"/>
      <c r="EJ65" s="53"/>
      <c r="EK65" s="53"/>
      <c r="EL65" s="53"/>
      <c r="EM65" s="53"/>
      <c r="EN65" s="53"/>
      <c r="EO65" s="53"/>
      <c r="EP65" s="53"/>
      <c r="EQ65" s="53"/>
      <c r="ER65" s="53"/>
      <c r="ES65" s="53"/>
      <c r="ET65" s="53"/>
      <c r="EU65" s="53"/>
      <c r="EV65" s="53"/>
      <c r="EW65" s="53"/>
      <c r="EX65" s="53"/>
      <c r="EY65" s="53"/>
      <c r="EZ65" s="53"/>
      <c r="FA65" s="53"/>
      <c r="FB65" s="53"/>
      <c r="FC65" s="53"/>
      <c r="FD65" s="53"/>
      <c r="FE65" s="53"/>
      <c r="FF65" s="53"/>
      <c r="FG65" s="53"/>
      <c r="FH65" s="53"/>
      <c r="FI65" s="53"/>
      <c r="FJ65" s="53"/>
      <c r="FK65" s="53"/>
      <c r="FL65" s="53"/>
      <c r="FM65" s="53"/>
      <c r="FN65" s="53"/>
      <c r="FO65" s="53"/>
      <c r="FP65" s="53"/>
      <c r="FQ65" s="53"/>
      <c r="FR65" s="53"/>
      <c r="FS65" s="53"/>
      <c r="FT65" s="53"/>
      <c r="FU65" s="53"/>
      <c r="FV65" s="53"/>
      <c r="FW65" s="53"/>
      <c r="FX65" s="53"/>
      <c r="FY65" s="53"/>
      <c r="FZ65" s="53"/>
      <c r="GA65" s="53"/>
      <c r="GB65" s="53"/>
      <c r="GC65" s="53"/>
      <c r="GD65" s="53"/>
      <c r="GE65" s="53"/>
    </row>
    <row r="66" spans="1:187" ht="26.25" hidden="1" customHeight="1" x14ac:dyDescent="0.2">
      <c r="A66" s="137" t="s">
        <v>351</v>
      </c>
      <c r="B66" s="137"/>
      <c r="C66" s="137"/>
      <c r="D66" s="137"/>
      <c r="E66" s="137"/>
      <c r="F66" s="138" t="s">
        <v>20</v>
      </c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  <c r="AC66" s="139"/>
      <c r="AD66" s="139"/>
      <c r="AE66" s="139"/>
      <c r="AF66" s="139"/>
      <c r="AG66" s="139"/>
      <c r="AH66" s="139"/>
      <c r="AI66" s="139"/>
      <c r="AJ66" s="139"/>
      <c r="AK66" s="139"/>
      <c r="AL66" s="139"/>
      <c r="AM66" s="139"/>
      <c r="AN66" s="139"/>
      <c r="AO66" s="139"/>
      <c r="AP66" s="139"/>
      <c r="AQ66" s="139"/>
      <c r="AR66" s="139"/>
      <c r="AS66" s="139"/>
      <c r="AT66" s="139"/>
      <c r="AU66" s="139"/>
      <c r="AV66" s="139"/>
      <c r="AW66" s="139"/>
      <c r="AX66" s="139"/>
      <c r="AY66" s="139"/>
      <c r="AZ66" s="139"/>
      <c r="BA66" s="139"/>
      <c r="BB66" s="139"/>
      <c r="BC66" s="139"/>
      <c r="BD66" s="139"/>
      <c r="BE66" s="139"/>
      <c r="BF66" s="139"/>
      <c r="BG66" s="139"/>
      <c r="BH66" s="139"/>
      <c r="BI66" s="139"/>
      <c r="BJ66" s="139"/>
      <c r="BK66" s="139"/>
      <c r="BL66" s="139"/>
      <c r="BM66" s="139"/>
      <c r="BN66" s="139"/>
      <c r="BO66" s="139"/>
      <c r="BP66" s="139"/>
      <c r="BQ66" s="139"/>
      <c r="BR66" s="139"/>
      <c r="BS66" s="139"/>
      <c r="BT66" s="139"/>
      <c r="BU66" s="139"/>
      <c r="BV66" s="139"/>
      <c r="BW66" s="139"/>
      <c r="BX66" s="139"/>
      <c r="BY66" s="139"/>
      <c r="BZ66" s="139"/>
      <c r="CA66" s="139"/>
      <c r="CB66" s="139"/>
      <c r="CC66" s="139"/>
      <c r="CD66" s="139"/>
      <c r="CE66" s="139"/>
      <c r="CF66" s="139"/>
      <c r="CG66" s="139"/>
      <c r="CH66" s="139"/>
      <c r="CI66" s="139"/>
      <c r="CJ66" s="139"/>
      <c r="CK66" s="139"/>
      <c r="CL66" s="139"/>
      <c r="CM66" s="139"/>
      <c r="CN66" s="139"/>
      <c r="CO66" s="139"/>
      <c r="CP66" s="139"/>
      <c r="CQ66" s="139"/>
      <c r="CR66" s="139"/>
      <c r="CS66" s="139"/>
      <c r="CT66" s="139"/>
      <c r="CU66" s="139"/>
      <c r="CV66" s="139"/>
      <c r="CW66" s="139"/>
      <c r="CX66" s="139"/>
      <c r="CY66" s="139"/>
      <c r="CZ66" s="139"/>
      <c r="DA66" s="139"/>
      <c r="DB66" s="139"/>
      <c r="DC66" s="139"/>
      <c r="DD66" s="139"/>
      <c r="DE66" s="139"/>
      <c r="DF66" s="139"/>
      <c r="DG66" s="139"/>
      <c r="DH66" s="139"/>
      <c r="DI66" s="139"/>
      <c r="DJ66" s="139"/>
      <c r="DK66" s="139"/>
      <c r="DL66" s="139"/>
      <c r="DM66" s="139"/>
      <c r="DN66" s="139"/>
      <c r="DO66" s="139"/>
      <c r="DP66" s="139"/>
      <c r="DQ66" s="139"/>
      <c r="DR66" s="139"/>
      <c r="DS66" s="139"/>
      <c r="DT66" s="139"/>
      <c r="DU66" s="139"/>
      <c r="DV66" s="139"/>
      <c r="DW66" s="139"/>
      <c r="DX66" s="139"/>
      <c r="DY66" s="139"/>
      <c r="DZ66" s="139"/>
      <c r="EA66" s="139"/>
      <c r="EB66" s="139"/>
      <c r="EC66" s="139"/>
      <c r="ED66" s="139"/>
      <c r="EE66" s="139"/>
      <c r="EF66" s="139"/>
      <c r="EG66" s="139"/>
      <c r="EH66" s="139"/>
      <c r="EI66" s="139"/>
      <c r="EJ66" s="139"/>
      <c r="EK66" s="139"/>
      <c r="EL66" s="139"/>
      <c r="EM66" s="139"/>
      <c r="EN66" s="139"/>
      <c r="EO66" s="139"/>
      <c r="EP66" s="139"/>
      <c r="EQ66" s="139"/>
      <c r="ER66" s="140"/>
      <c r="ES66" s="138" t="s">
        <v>376</v>
      </c>
      <c r="ET66" s="139"/>
      <c r="EU66" s="139"/>
      <c r="EV66" s="139"/>
      <c r="EW66" s="139"/>
      <c r="EX66" s="139"/>
      <c r="EY66" s="139"/>
      <c r="EZ66" s="139"/>
      <c r="FA66" s="139"/>
      <c r="FB66" s="139"/>
      <c r="FC66" s="139"/>
      <c r="FD66" s="139"/>
      <c r="FE66" s="139"/>
      <c r="FF66" s="139"/>
      <c r="FG66" s="139"/>
      <c r="FH66" s="139"/>
      <c r="FI66" s="139"/>
      <c r="FJ66" s="139"/>
      <c r="FK66" s="139"/>
      <c r="FL66" s="139"/>
      <c r="FM66" s="139"/>
      <c r="FN66" s="139"/>
      <c r="FO66" s="139"/>
      <c r="FP66" s="139"/>
      <c r="FQ66" s="139"/>
      <c r="FR66" s="139"/>
      <c r="FS66" s="139"/>
      <c r="FT66" s="139"/>
      <c r="FU66" s="139"/>
      <c r="FV66" s="139"/>
      <c r="FW66" s="139"/>
      <c r="FX66" s="139"/>
      <c r="FY66" s="139"/>
      <c r="FZ66" s="139"/>
      <c r="GA66" s="139"/>
      <c r="GB66" s="139"/>
      <c r="GC66" s="139"/>
      <c r="GD66" s="139"/>
      <c r="GE66" s="140"/>
    </row>
    <row r="67" spans="1:187" hidden="1" x14ac:dyDescent="0.2">
      <c r="A67" s="137">
        <v>1</v>
      </c>
      <c r="B67" s="137"/>
      <c r="C67" s="137"/>
      <c r="D67" s="137"/>
      <c r="E67" s="137"/>
      <c r="F67" s="138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  <c r="AC67" s="139"/>
      <c r="AD67" s="139"/>
      <c r="AE67" s="139"/>
      <c r="AF67" s="139"/>
      <c r="AG67" s="139"/>
      <c r="AH67" s="139"/>
      <c r="AI67" s="139"/>
      <c r="AJ67" s="139"/>
      <c r="AK67" s="139"/>
      <c r="AL67" s="139"/>
      <c r="AM67" s="139"/>
      <c r="AN67" s="139"/>
      <c r="AO67" s="139"/>
      <c r="AP67" s="139"/>
      <c r="AQ67" s="139"/>
      <c r="AR67" s="139"/>
      <c r="AS67" s="139"/>
      <c r="AT67" s="139"/>
      <c r="AU67" s="139"/>
      <c r="AV67" s="139"/>
      <c r="AW67" s="139"/>
      <c r="AX67" s="139"/>
      <c r="AY67" s="139"/>
      <c r="AZ67" s="139"/>
      <c r="BA67" s="139"/>
      <c r="BB67" s="139"/>
      <c r="BC67" s="139"/>
      <c r="BD67" s="139"/>
      <c r="BE67" s="139"/>
      <c r="BF67" s="139"/>
      <c r="BG67" s="139"/>
      <c r="BH67" s="139"/>
      <c r="BI67" s="139"/>
      <c r="BJ67" s="139"/>
      <c r="BK67" s="139"/>
      <c r="BL67" s="139"/>
      <c r="BM67" s="139"/>
      <c r="BN67" s="139"/>
      <c r="BO67" s="139"/>
      <c r="BP67" s="139"/>
      <c r="BQ67" s="139"/>
      <c r="BR67" s="139"/>
      <c r="BS67" s="139"/>
      <c r="BT67" s="139"/>
      <c r="BU67" s="139"/>
      <c r="BV67" s="139"/>
      <c r="BW67" s="139"/>
      <c r="BX67" s="139"/>
      <c r="BY67" s="139"/>
      <c r="BZ67" s="139"/>
      <c r="CA67" s="139"/>
      <c r="CB67" s="139"/>
      <c r="CC67" s="139"/>
      <c r="CD67" s="139"/>
      <c r="CE67" s="139"/>
      <c r="CF67" s="139"/>
      <c r="CG67" s="139"/>
      <c r="CH67" s="139"/>
      <c r="CI67" s="139"/>
      <c r="CJ67" s="139"/>
      <c r="CK67" s="139"/>
      <c r="CL67" s="139"/>
      <c r="CM67" s="139"/>
      <c r="CN67" s="139"/>
      <c r="CO67" s="139"/>
      <c r="CP67" s="139"/>
      <c r="CQ67" s="139"/>
      <c r="CR67" s="139"/>
      <c r="CS67" s="139"/>
      <c r="CT67" s="139"/>
      <c r="CU67" s="139"/>
      <c r="CV67" s="139"/>
      <c r="CW67" s="139"/>
      <c r="CX67" s="139"/>
      <c r="CY67" s="139"/>
      <c r="CZ67" s="139"/>
      <c r="DA67" s="139"/>
      <c r="DB67" s="139"/>
      <c r="DC67" s="139"/>
      <c r="DD67" s="139"/>
      <c r="DE67" s="139"/>
      <c r="DF67" s="139"/>
      <c r="DG67" s="139"/>
      <c r="DH67" s="139"/>
      <c r="DI67" s="139"/>
      <c r="DJ67" s="139"/>
      <c r="DK67" s="139"/>
      <c r="DL67" s="139"/>
      <c r="DM67" s="139"/>
      <c r="DN67" s="139"/>
      <c r="DO67" s="139"/>
      <c r="DP67" s="139"/>
      <c r="DQ67" s="139"/>
      <c r="DR67" s="139"/>
      <c r="DS67" s="139"/>
      <c r="DT67" s="139"/>
      <c r="DU67" s="139"/>
      <c r="DV67" s="139"/>
      <c r="DW67" s="139"/>
      <c r="DX67" s="139"/>
      <c r="DY67" s="139"/>
      <c r="DZ67" s="139"/>
      <c r="EA67" s="139"/>
      <c r="EB67" s="139"/>
      <c r="EC67" s="139"/>
      <c r="ED67" s="139"/>
      <c r="EE67" s="139"/>
      <c r="EF67" s="139"/>
      <c r="EG67" s="139"/>
      <c r="EH67" s="139"/>
      <c r="EI67" s="139"/>
      <c r="EJ67" s="139"/>
      <c r="EK67" s="139"/>
      <c r="EL67" s="139"/>
      <c r="EM67" s="139"/>
      <c r="EN67" s="139"/>
      <c r="EO67" s="139"/>
      <c r="EP67" s="139"/>
      <c r="EQ67" s="139"/>
      <c r="ER67" s="140"/>
      <c r="ES67" s="138"/>
      <c r="ET67" s="139"/>
      <c r="EU67" s="139"/>
      <c r="EV67" s="139"/>
      <c r="EW67" s="139"/>
      <c r="EX67" s="139"/>
      <c r="EY67" s="139"/>
      <c r="EZ67" s="139"/>
      <c r="FA67" s="139"/>
      <c r="FB67" s="139"/>
      <c r="FC67" s="139"/>
      <c r="FD67" s="139"/>
      <c r="FE67" s="139"/>
      <c r="FF67" s="139"/>
      <c r="FG67" s="139"/>
      <c r="FH67" s="139"/>
      <c r="FI67" s="139"/>
      <c r="FJ67" s="139"/>
      <c r="FK67" s="139"/>
      <c r="FL67" s="139"/>
      <c r="FM67" s="139"/>
      <c r="FN67" s="139"/>
      <c r="FO67" s="139"/>
      <c r="FP67" s="139"/>
      <c r="FQ67" s="139"/>
      <c r="FR67" s="139"/>
      <c r="FS67" s="139"/>
      <c r="FT67" s="139"/>
      <c r="FU67" s="139"/>
      <c r="FV67" s="139"/>
      <c r="FW67" s="139"/>
      <c r="FX67" s="139"/>
      <c r="FY67" s="139"/>
      <c r="FZ67" s="139"/>
      <c r="GA67" s="139"/>
      <c r="GB67" s="139"/>
      <c r="GC67" s="139"/>
      <c r="GD67" s="139"/>
      <c r="GE67" s="140"/>
    </row>
    <row r="68" spans="1:187" hidden="1" x14ac:dyDescent="0.2">
      <c r="A68" s="137">
        <v>2</v>
      </c>
      <c r="B68" s="137"/>
      <c r="C68" s="137"/>
      <c r="D68" s="137"/>
      <c r="E68" s="137"/>
      <c r="F68" s="138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  <c r="AC68" s="139"/>
      <c r="AD68" s="139"/>
      <c r="AE68" s="139"/>
      <c r="AF68" s="139"/>
      <c r="AG68" s="139"/>
      <c r="AH68" s="139"/>
      <c r="AI68" s="139"/>
      <c r="AJ68" s="139"/>
      <c r="AK68" s="139"/>
      <c r="AL68" s="139"/>
      <c r="AM68" s="139"/>
      <c r="AN68" s="139"/>
      <c r="AO68" s="139"/>
      <c r="AP68" s="139"/>
      <c r="AQ68" s="139"/>
      <c r="AR68" s="139"/>
      <c r="AS68" s="139"/>
      <c r="AT68" s="139"/>
      <c r="AU68" s="139"/>
      <c r="AV68" s="139"/>
      <c r="AW68" s="139"/>
      <c r="AX68" s="139"/>
      <c r="AY68" s="139"/>
      <c r="AZ68" s="139"/>
      <c r="BA68" s="139"/>
      <c r="BB68" s="139"/>
      <c r="BC68" s="139"/>
      <c r="BD68" s="139"/>
      <c r="BE68" s="139"/>
      <c r="BF68" s="139"/>
      <c r="BG68" s="139"/>
      <c r="BH68" s="139"/>
      <c r="BI68" s="139"/>
      <c r="BJ68" s="139"/>
      <c r="BK68" s="139"/>
      <c r="BL68" s="139"/>
      <c r="BM68" s="139"/>
      <c r="BN68" s="139"/>
      <c r="BO68" s="139"/>
      <c r="BP68" s="139"/>
      <c r="BQ68" s="139"/>
      <c r="BR68" s="139"/>
      <c r="BS68" s="139"/>
      <c r="BT68" s="139"/>
      <c r="BU68" s="139"/>
      <c r="BV68" s="139"/>
      <c r="BW68" s="139"/>
      <c r="BX68" s="139"/>
      <c r="BY68" s="139"/>
      <c r="BZ68" s="139"/>
      <c r="CA68" s="139"/>
      <c r="CB68" s="139"/>
      <c r="CC68" s="139"/>
      <c r="CD68" s="139"/>
      <c r="CE68" s="139"/>
      <c r="CF68" s="139"/>
      <c r="CG68" s="139"/>
      <c r="CH68" s="139"/>
      <c r="CI68" s="139"/>
      <c r="CJ68" s="139"/>
      <c r="CK68" s="139"/>
      <c r="CL68" s="139"/>
      <c r="CM68" s="139"/>
      <c r="CN68" s="139"/>
      <c r="CO68" s="139"/>
      <c r="CP68" s="139"/>
      <c r="CQ68" s="139"/>
      <c r="CR68" s="139"/>
      <c r="CS68" s="139"/>
      <c r="CT68" s="139"/>
      <c r="CU68" s="139"/>
      <c r="CV68" s="139"/>
      <c r="CW68" s="139"/>
      <c r="CX68" s="139"/>
      <c r="CY68" s="139"/>
      <c r="CZ68" s="139"/>
      <c r="DA68" s="139"/>
      <c r="DB68" s="139"/>
      <c r="DC68" s="139"/>
      <c r="DD68" s="139"/>
      <c r="DE68" s="139"/>
      <c r="DF68" s="139"/>
      <c r="DG68" s="139"/>
      <c r="DH68" s="139"/>
      <c r="DI68" s="139"/>
      <c r="DJ68" s="139"/>
      <c r="DK68" s="139"/>
      <c r="DL68" s="139"/>
      <c r="DM68" s="139"/>
      <c r="DN68" s="139"/>
      <c r="DO68" s="139"/>
      <c r="DP68" s="139"/>
      <c r="DQ68" s="139"/>
      <c r="DR68" s="139"/>
      <c r="DS68" s="139"/>
      <c r="DT68" s="139"/>
      <c r="DU68" s="139"/>
      <c r="DV68" s="139"/>
      <c r="DW68" s="139"/>
      <c r="DX68" s="139"/>
      <c r="DY68" s="139"/>
      <c r="DZ68" s="139"/>
      <c r="EA68" s="139"/>
      <c r="EB68" s="139"/>
      <c r="EC68" s="139"/>
      <c r="ED68" s="139"/>
      <c r="EE68" s="139"/>
      <c r="EF68" s="139"/>
      <c r="EG68" s="139"/>
      <c r="EH68" s="139"/>
      <c r="EI68" s="139"/>
      <c r="EJ68" s="139"/>
      <c r="EK68" s="139"/>
      <c r="EL68" s="139"/>
      <c r="EM68" s="139"/>
      <c r="EN68" s="139"/>
      <c r="EO68" s="139"/>
      <c r="EP68" s="139"/>
      <c r="EQ68" s="139"/>
      <c r="ER68" s="140"/>
      <c r="ES68" s="138"/>
      <c r="ET68" s="139"/>
      <c r="EU68" s="139"/>
      <c r="EV68" s="139"/>
      <c r="EW68" s="139"/>
      <c r="EX68" s="139"/>
      <c r="EY68" s="139"/>
      <c r="EZ68" s="139"/>
      <c r="FA68" s="139"/>
      <c r="FB68" s="139"/>
      <c r="FC68" s="139"/>
      <c r="FD68" s="139"/>
      <c r="FE68" s="139"/>
      <c r="FF68" s="139"/>
      <c r="FG68" s="139"/>
      <c r="FH68" s="139"/>
      <c r="FI68" s="139"/>
      <c r="FJ68" s="139"/>
      <c r="FK68" s="139"/>
      <c r="FL68" s="139"/>
      <c r="FM68" s="139"/>
      <c r="FN68" s="139"/>
      <c r="FO68" s="139"/>
      <c r="FP68" s="139"/>
      <c r="FQ68" s="139"/>
      <c r="FR68" s="139"/>
      <c r="FS68" s="139"/>
      <c r="FT68" s="139"/>
      <c r="FU68" s="139"/>
      <c r="FV68" s="139"/>
      <c r="FW68" s="139"/>
      <c r="FX68" s="139"/>
      <c r="FY68" s="139"/>
      <c r="FZ68" s="139"/>
      <c r="GA68" s="139"/>
      <c r="GB68" s="139"/>
      <c r="GC68" s="139"/>
      <c r="GD68" s="139"/>
      <c r="GE68" s="140"/>
    </row>
    <row r="69" spans="1:187" ht="11.25" hidden="1" customHeight="1" x14ac:dyDescent="0.2">
      <c r="A69" s="141" t="s">
        <v>371</v>
      </c>
      <c r="B69" s="142"/>
      <c r="C69" s="142"/>
      <c r="D69" s="142"/>
      <c r="E69" s="142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  <c r="Y69" s="142"/>
      <c r="Z69" s="142"/>
      <c r="AA69" s="142"/>
      <c r="AB69" s="142"/>
      <c r="AC69" s="142"/>
      <c r="AD69" s="142"/>
      <c r="AE69" s="142"/>
      <c r="AF69" s="142"/>
      <c r="AG69" s="142"/>
      <c r="AH69" s="142"/>
      <c r="AI69" s="142"/>
      <c r="AJ69" s="142"/>
      <c r="AK69" s="142"/>
      <c r="AL69" s="142"/>
      <c r="AM69" s="142"/>
      <c r="AN69" s="142"/>
      <c r="AO69" s="142"/>
      <c r="AP69" s="142"/>
      <c r="AQ69" s="142"/>
      <c r="AR69" s="142"/>
      <c r="AS69" s="142"/>
      <c r="AT69" s="142"/>
      <c r="AU69" s="142"/>
      <c r="AV69" s="142"/>
      <c r="AW69" s="142"/>
      <c r="AX69" s="142"/>
      <c r="AY69" s="142"/>
      <c r="AZ69" s="142"/>
      <c r="BA69" s="142"/>
      <c r="BB69" s="142"/>
      <c r="BC69" s="142"/>
      <c r="BD69" s="142"/>
      <c r="BE69" s="142"/>
      <c r="BF69" s="142"/>
      <c r="BG69" s="142"/>
      <c r="BH69" s="142"/>
      <c r="BI69" s="142"/>
      <c r="BJ69" s="142"/>
      <c r="BK69" s="142"/>
      <c r="BL69" s="142"/>
      <c r="BM69" s="142"/>
      <c r="BN69" s="142"/>
      <c r="BO69" s="142"/>
      <c r="BP69" s="142"/>
      <c r="BQ69" s="142"/>
      <c r="BR69" s="142"/>
      <c r="BS69" s="142"/>
      <c r="BT69" s="142"/>
      <c r="BU69" s="142"/>
      <c r="BV69" s="142"/>
      <c r="BW69" s="142"/>
      <c r="BX69" s="142"/>
      <c r="BY69" s="142"/>
      <c r="BZ69" s="142"/>
      <c r="CA69" s="142"/>
      <c r="CB69" s="142"/>
      <c r="CC69" s="142"/>
      <c r="CD69" s="142"/>
      <c r="CE69" s="142"/>
      <c r="CF69" s="142"/>
      <c r="CG69" s="142"/>
      <c r="CH69" s="142"/>
      <c r="CI69" s="142"/>
      <c r="CJ69" s="142"/>
      <c r="CK69" s="142"/>
      <c r="CL69" s="142"/>
      <c r="CM69" s="142"/>
      <c r="CN69" s="142"/>
      <c r="CO69" s="142"/>
      <c r="CP69" s="142"/>
      <c r="CQ69" s="142"/>
      <c r="CR69" s="142"/>
      <c r="CS69" s="142"/>
      <c r="CT69" s="142"/>
      <c r="CU69" s="142"/>
      <c r="CV69" s="142"/>
      <c r="CW69" s="142"/>
      <c r="CX69" s="142"/>
      <c r="CY69" s="142"/>
      <c r="CZ69" s="142"/>
      <c r="DA69" s="142"/>
      <c r="DB69" s="142"/>
      <c r="DC69" s="142"/>
      <c r="DD69" s="142"/>
      <c r="DE69" s="142"/>
      <c r="DF69" s="142"/>
      <c r="DG69" s="142"/>
      <c r="DH69" s="142"/>
      <c r="DI69" s="142"/>
      <c r="DJ69" s="142"/>
      <c r="DK69" s="142"/>
      <c r="DL69" s="142"/>
      <c r="DM69" s="142"/>
      <c r="DN69" s="142"/>
      <c r="DO69" s="142"/>
      <c r="DP69" s="142"/>
      <c r="DQ69" s="142"/>
      <c r="DR69" s="142"/>
      <c r="DS69" s="142"/>
      <c r="DT69" s="142"/>
      <c r="DU69" s="142"/>
      <c r="DV69" s="142"/>
      <c r="DW69" s="142"/>
      <c r="DX69" s="142"/>
      <c r="DY69" s="142"/>
      <c r="DZ69" s="142"/>
      <c r="EA69" s="142"/>
      <c r="EB69" s="142"/>
      <c r="EC69" s="142"/>
      <c r="ED69" s="142"/>
      <c r="EE69" s="142"/>
      <c r="EF69" s="142"/>
      <c r="EG69" s="142"/>
      <c r="EH69" s="142"/>
      <c r="EI69" s="142"/>
      <c r="EJ69" s="142"/>
      <c r="EK69" s="142"/>
      <c r="EL69" s="142"/>
      <c r="EM69" s="142"/>
      <c r="EN69" s="142"/>
      <c r="EO69" s="142"/>
      <c r="EP69" s="142"/>
      <c r="EQ69" s="142"/>
      <c r="ER69" s="143"/>
      <c r="ES69" s="138"/>
      <c r="ET69" s="139"/>
      <c r="EU69" s="139"/>
      <c r="EV69" s="139"/>
      <c r="EW69" s="139"/>
      <c r="EX69" s="139"/>
      <c r="EY69" s="139"/>
      <c r="EZ69" s="139"/>
      <c r="FA69" s="139"/>
      <c r="FB69" s="139"/>
      <c r="FC69" s="139"/>
      <c r="FD69" s="139"/>
      <c r="FE69" s="139"/>
      <c r="FF69" s="139"/>
      <c r="FG69" s="139"/>
      <c r="FH69" s="139"/>
      <c r="FI69" s="139"/>
      <c r="FJ69" s="139"/>
      <c r="FK69" s="139"/>
      <c r="FL69" s="139"/>
      <c r="FM69" s="139"/>
      <c r="FN69" s="139"/>
      <c r="FO69" s="139"/>
      <c r="FP69" s="139"/>
      <c r="FQ69" s="139"/>
      <c r="FR69" s="139"/>
      <c r="FS69" s="139"/>
      <c r="FT69" s="139"/>
      <c r="FU69" s="139"/>
      <c r="FV69" s="139"/>
      <c r="FW69" s="139"/>
      <c r="FX69" s="139"/>
      <c r="FY69" s="139"/>
      <c r="FZ69" s="139"/>
      <c r="GA69" s="139"/>
      <c r="GB69" s="139"/>
      <c r="GC69" s="139"/>
      <c r="GD69" s="139"/>
      <c r="GE69" s="140"/>
    </row>
    <row r="70" spans="1:187" ht="13.8" hidden="1" customHeight="1" x14ac:dyDescent="0.2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  <c r="BX70" s="53"/>
      <c r="BY70" s="53"/>
      <c r="BZ70" s="53"/>
      <c r="CA70" s="53"/>
      <c r="CB70" s="53"/>
      <c r="CC70" s="53"/>
      <c r="CD70" s="53"/>
      <c r="CE70" s="53"/>
      <c r="CF70" s="53"/>
      <c r="CG70" s="53"/>
      <c r="CH70" s="53"/>
      <c r="CI70" s="53"/>
      <c r="CJ70" s="53"/>
      <c r="CK70" s="53"/>
      <c r="CL70" s="53"/>
      <c r="CM70" s="53"/>
      <c r="CN70" s="53"/>
      <c r="CO70" s="53"/>
      <c r="CP70" s="53"/>
      <c r="CQ70" s="53"/>
      <c r="CR70" s="53"/>
      <c r="CS70" s="53"/>
      <c r="CT70" s="53"/>
      <c r="CU70" s="53"/>
      <c r="CV70" s="53"/>
      <c r="CW70" s="53"/>
      <c r="CX70" s="53"/>
      <c r="CY70" s="53"/>
      <c r="CZ70" s="53"/>
      <c r="DA70" s="53"/>
      <c r="DB70" s="53"/>
      <c r="DC70" s="53"/>
      <c r="DD70" s="53"/>
      <c r="DE70" s="53"/>
      <c r="DF70" s="53"/>
      <c r="DG70" s="53"/>
      <c r="DH70" s="53"/>
      <c r="DI70" s="53"/>
      <c r="DJ70" s="53"/>
      <c r="DK70" s="53"/>
      <c r="DL70" s="53"/>
      <c r="DM70" s="53"/>
      <c r="DN70" s="53"/>
      <c r="DO70" s="53"/>
      <c r="DP70" s="53"/>
      <c r="DQ70" s="53"/>
      <c r="DR70" s="53"/>
      <c r="DS70" s="53"/>
      <c r="DT70" s="53"/>
      <c r="DU70" s="53"/>
      <c r="DV70" s="53"/>
      <c r="DW70" s="53"/>
      <c r="DX70" s="53"/>
      <c r="DY70" s="53"/>
      <c r="DZ70" s="53"/>
      <c r="EA70" s="53"/>
      <c r="EB70" s="53"/>
      <c r="EC70" s="53"/>
      <c r="ED70" s="53"/>
      <c r="EE70" s="53"/>
      <c r="EF70" s="53"/>
      <c r="EG70" s="53"/>
      <c r="EH70" s="53"/>
      <c r="EI70" s="53"/>
      <c r="EJ70" s="53"/>
      <c r="EK70" s="53"/>
      <c r="EL70" s="53"/>
      <c r="EM70" s="53"/>
      <c r="EN70" s="53"/>
      <c r="EO70" s="53"/>
      <c r="EP70" s="53"/>
      <c r="EQ70" s="53"/>
      <c r="ER70" s="53"/>
      <c r="ES70" s="53"/>
      <c r="ET70" s="53"/>
      <c r="EU70" s="53"/>
      <c r="EV70" s="53"/>
      <c r="EW70" s="53"/>
      <c r="EX70" s="53"/>
      <c r="EY70" s="53"/>
      <c r="EZ70" s="53"/>
      <c r="FA70" s="53"/>
      <c r="FB70" s="53"/>
      <c r="FC70" s="53"/>
      <c r="FD70" s="53"/>
      <c r="FE70" s="53"/>
      <c r="FF70" s="53"/>
      <c r="FG70" s="53"/>
      <c r="FH70" s="53"/>
      <c r="FI70" s="53"/>
      <c r="FJ70" s="53"/>
      <c r="FK70" s="53"/>
      <c r="FL70" s="53"/>
      <c r="FM70" s="53"/>
      <c r="FN70" s="53"/>
      <c r="FO70" s="53"/>
      <c r="FP70" s="53"/>
      <c r="FQ70" s="53"/>
      <c r="FR70" s="53"/>
      <c r="FS70" s="53"/>
      <c r="FT70" s="53"/>
      <c r="FU70" s="53"/>
      <c r="FV70" s="53"/>
      <c r="FW70" s="53"/>
      <c r="FX70" s="53"/>
      <c r="FY70" s="53"/>
      <c r="FZ70" s="53"/>
      <c r="GA70" s="53"/>
      <c r="GB70" s="53"/>
      <c r="GC70" s="53"/>
      <c r="GD70" s="53"/>
      <c r="GE70" s="53"/>
    </row>
    <row r="71" spans="1:187" ht="11.25" customHeight="1" x14ac:dyDescent="0.2">
      <c r="A71" s="184" t="s">
        <v>405</v>
      </c>
      <c r="B71" s="184"/>
      <c r="C71" s="184"/>
      <c r="D71" s="184"/>
      <c r="E71" s="184"/>
      <c r="F71" s="184"/>
      <c r="G71" s="184"/>
      <c r="H71" s="184"/>
      <c r="I71" s="184"/>
      <c r="J71" s="184"/>
      <c r="K71" s="184"/>
      <c r="L71" s="184"/>
      <c r="M71" s="184"/>
      <c r="N71" s="184"/>
      <c r="O71" s="184"/>
      <c r="P71" s="184"/>
      <c r="Q71" s="184"/>
      <c r="R71" s="184"/>
      <c r="S71" s="184"/>
      <c r="T71" s="184"/>
      <c r="U71" s="184"/>
      <c r="V71" s="184"/>
      <c r="W71" s="184"/>
      <c r="X71" s="184"/>
      <c r="Y71" s="184"/>
      <c r="Z71" s="184"/>
      <c r="AA71" s="184"/>
      <c r="AB71" s="184"/>
      <c r="AC71" s="184"/>
      <c r="AD71" s="184"/>
      <c r="AE71" s="184"/>
      <c r="AF71" s="184"/>
      <c r="AG71" s="184"/>
      <c r="AH71" s="184"/>
      <c r="AI71" s="184"/>
      <c r="AJ71" s="184"/>
      <c r="AK71" s="184"/>
      <c r="AL71" s="184"/>
      <c r="AM71" s="184"/>
      <c r="AN71" s="184"/>
      <c r="AO71" s="184"/>
      <c r="AP71" s="184"/>
      <c r="AQ71" s="184"/>
      <c r="AR71" s="184"/>
      <c r="AS71" s="184"/>
      <c r="AT71" s="184"/>
      <c r="AU71" s="184"/>
      <c r="AV71" s="184"/>
      <c r="AW71" s="184"/>
      <c r="AX71" s="184"/>
      <c r="AY71" s="184"/>
      <c r="AZ71" s="184"/>
      <c r="BA71" s="184"/>
      <c r="BB71" s="184"/>
      <c r="BC71" s="184"/>
      <c r="BD71" s="184"/>
      <c r="BE71" s="184"/>
      <c r="BF71" s="184"/>
      <c r="BG71" s="184"/>
      <c r="BH71" s="184"/>
      <c r="BI71" s="184"/>
      <c r="BJ71" s="184"/>
      <c r="BK71" s="184"/>
      <c r="BL71" s="184"/>
      <c r="BM71" s="184"/>
      <c r="BN71" s="184"/>
      <c r="BO71" s="184"/>
      <c r="BP71" s="184"/>
      <c r="BQ71" s="184"/>
      <c r="BR71" s="184"/>
      <c r="BS71" s="184"/>
      <c r="BT71" s="184"/>
      <c r="BU71" s="184"/>
      <c r="BV71" s="184"/>
      <c r="BW71" s="184"/>
      <c r="BX71" s="184"/>
      <c r="BY71" s="184"/>
      <c r="BZ71" s="184"/>
      <c r="CA71" s="184"/>
      <c r="CB71" s="184"/>
      <c r="CC71" s="184"/>
      <c r="CD71" s="184"/>
      <c r="CE71" s="184"/>
      <c r="CF71" s="184"/>
      <c r="CG71" s="184"/>
      <c r="CH71" s="184"/>
      <c r="CI71" s="184"/>
      <c r="CJ71" s="184"/>
      <c r="CK71" s="184"/>
      <c r="CL71" s="184"/>
      <c r="CM71" s="184"/>
      <c r="CN71" s="184"/>
      <c r="CO71" s="184"/>
      <c r="CP71" s="184"/>
      <c r="CQ71" s="184"/>
      <c r="CR71" s="184"/>
      <c r="CS71" s="184"/>
      <c r="CT71" s="184"/>
      <c r="CU71" s="184"/>
      <c r="CV71" s="184"/>
      <c r="CW71" s="184"/>
      <c r="CX71" s="184"/>
      <c r="CY71" s="184"/>
      <c r="CZ71" s="184"/>
      <c r="DA71" s="184"/>
      <c r="DB71" s="184"/>
      <c r="DC71" s="184"/>
      <c r="DD71" s="184"/>
      <c r="DE71" s="184"/>
      <c r="DF71" s="184"/>
      <c r="DG71" s="184"/>
      <c r="DH71" s="184"/>
      <c r="DI71" s="184"/>
      <c r="DJ71" s="184"/>
      <c r="DK71" s="184"/>
      <c r="DL71" s="184"/>
      <c r="DM71" s="184"/>
      <c r="DN71" s="184"/>
      <c r="DO71" s="184"/>
      <c r="DP71" s="184"/>
      <c r="DQ71" s="184"/>
      <c r="DR71" s="184"/>
      <c r="DS71" s="184"/>
      <c r="DT71" s="184"/>
      <c r="DU71" s="184"/>
      <c r="DV71" s="184"/>
      <c r="DW71" s="184"/>
      <c r="DX71" s="184"/>
      <c r="DY71" s="184"/>
      <c r="DZ71" s="184"/>
      <c r="EA71" s="184"/>
      <c r="EB71" s="184"/>
      <c r="EC71" s="184"/>
      <c r="ED71" s="184"/>
      <c r="EE71" s="184"/>
      <c r="EF71" s="184"/>
      <c r="EG71" s="184"/>
      <c r="EH71" s="184"/>
      <c r="EI71" s="184"/>
      <c r="EJ71" s="184"/>
      <c r="EK71" s="184"/>
      <c r="EL71" s="184"/>
      <c r="EM71" s="184"/>
      <c r="EN71" s="184"/>
      <c r="EO71" s="184"/>
      <c r="EP71" s="184"/>
      <c r="EQ71" s="184"/>
      <c r="ER71" s="184"/>
      <c r="ES71" s="184"/>
      <c r="ET71" s="184"/>
      <c r="EU71" s="184"/>
      <c r="EV71" s="184"/>
      <c r="EW71" s="184"/>
      <c r="EX71" s="184"/>
      <c r="EY71" s="184"/>
      <c r="EZ71" s="184"/>
      <c r="FA71" s="184"/>
      <c r="FB71" s="184"/>
      <c r="FC71" s="184"/>
      <c r="FD71" s="184"/>
      <c r="FE71" s="184"/>
      <c r="FF71" s="184"/>
      <c r="FG71" s="184"/>
      <c r="FH71" s="184"/>
      <c r="FI71" s="184"/>
      <c r="FJ71" s="184"/>
      <c r="FK71" s="184"/>
      <c r="FL71" s="184"/>
      <c r="FM71" s="184"/>
      <c r="FN71" s="184"/>
      <c r="FO71" s="184"/>
      <c r="FP71" s="184"/>
      <c r="FQ71" s="184"/>
      <c r="FR71" s="184"/>
      <c r="FS71" s="184"/>
      <c r="FT71" s="184"/>
      <c r="FU71" s="184"/>
      <c r="FV71" s="184"/>
      <c r="FW71" s="184"/>
      <c r="FX71" s="184"/>
      <c r="FY71" s="184"/>
      <c r="FZ71" s="184"/>
      <c r="GA71" s="184"/>
      <c r="GB71" s="184"/>
      <c r="GC71" s="184"/>
      <c r="GD71" s="184"/>
      <c r="GE71" s="184"/>
    </row>
    <row r="72" spans="1:187" ht="4.5" customHeight="1" x14ac:dyDescent="0.2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53"/>
      <c r="BS72" s="53"/>
      <c r="BT72" s="53"/>
      <c r="BU72" s="53"/>
      <c r="BV72" s="53"/>
      <c r="BW72" s="53"/>
      <c r="BX72" s="53"/>
      <c r="BY72" s="53"/>
      <c r="BZ72" s="53"/>
      <c r="CA72" s="53"/>
      <c r="CB72" s="53"/>
      <c r="CC72" s="53"/>
      <c r="CD72" s="53"/>
      <c r="CE72" s="53"/>
      <c r="CF72" s="53"/>
      <c r="CG72" s="53"/>
      <c r="CH72" s="53"/>
      <c r="CI72" s="53"/>
      <c r="CJ72" s="53"/>
      <c r="CK72" s="53"/>
      <c r="CL72" s="53"/>
      <c r="CM72" s="53"/>
      <c r="CN72" s="53"/>
      <c r="CO72" s="53"/>
      <c r="CP72" s="53"/>
      <c r="CQ72" s="53"/>
      <c r="CR72" s="53"/>
      <c r="CS72" s="53"/>
      <c r="CT72" s="53"/>
      <c r="CU72" s="53"/>
      <c r="CV72" s="53"/>
      <c r="CW72" s="53"/>
      <c r="CX72" s="53"/>
      <c r="CY72" s="53"/>
      <c r="CZ72" s="53"/>
      <c r="DA72" s="53"/>
      <c r="DB72" s="53"/>
      <c r="DC72" s="53"/>
      <c r="DD72" s="53"/>
      <c r="DE72" s="53"/>
      <c r="DF72" s="53"/>
      <c r="DG72" s="53"/>
      <c r="DH72" s="53"/>
      <c r="DI72" s="53"/>
      <c r="DJ72" s="53"/>
      <c r="DK72" s="53"/>
      <c r="DL72" s="53"/>
      <c r="DM72" s="53"/>
      <c r="DN72" s="53"/>
      <c r="DO72" s="53"/>
      <c r="DP72" s="53"/>
      <c r="DQ72" s="53"/>
      <c r="DR72" s="53"/>
      <c r="DS72" s="53"/>
      <c r="DT72" s="53"/>
      <c r="DU72" s="53"/>
      <c r="DV72" s="53"/>
      <c r="DW72" s="53"/>
      <c r="DX72" s="53"/>
      <c r="DY72" s="53"/>
      <c r="DZ72" s="53"/>
      <c r="EA72" s="53"/>
      <c r="EB72" s="53"/>
      <c r="EC72" s="53"/>
      <c r="ED72" s="53"/>
      <c r="EE72" s="53"/>
      <c r="EF72" s="53"/>
      <c r="EG72" s="53"/>
      <c r="EH72" s="53"/>
      <c r="EI72" s="53"/>
      <c r="EJ72" s="53"/>
      <c r="EK72" s="53"/>
      <c r="EL72" s="53"/>
      <c r="EM72" s="53"/>
      <c r="EN72" s="53"/>
      <c r="EO72" s="53"/>
      <c r="EP72" s="53"/>
      <c r="EQ72" s="53"/>
      <c r="ER72" s="53"/>
      <c r="ES72" s="53"/>
      <c r="ET72" s="53"/>
      <c r="EU72" s="53"/>
      <c r="EV72" s="53"/>
      <c r="EW72" s="53"/>
      <c r="EX72" s="53"/>
      <c r="EY72" s="53"/>
      <c r="EZ72" s="53"/>
      <c r="FA72" s="53"/>
      <c r="FB72" s="53"/>
      <c r="FC72" s="53"/>
      <c r="FD72" s="53"/>
      <c r="FE72" s="53"/>
      <c r="FF72" s="53"/>
      <c r="FG72" s="53"/>
      <c r="FH72" s="53"/>
      <c r="FI72" s="53"/>
      <c r="FJ72" s="53"/>
      <c r="FK72" s="53"/>
      <c r="FL72" s="53"/>
      <c r="FM72" s="53"/>
      <c r="FN72" s="53"/>
      <c r="FO72" s="53"/>
      <c r="FP72" s="53"/>
      <c r="FQ72" s="53"/>
      <c r="FR72" s="53"/>
      <c r="FS72" s="53"/>
      <c r="FT72" s="53"/>
      <c r="FU72" s="53"/>
      <c r="FV72" s="53"/>
      <c r="FW72" s="53"/>
      <c r="FX72" s="53"/>
      <c r="FY72" s="53"/>
      <c r="FZ72" s="53"/>
      <c r="GA72" s="53"/>
      <c r="GB72" s="53"/>
      <c r="GC72" s="53"/>
      <c r="GD72" s="53"/>
      <c r="GE72" s="53"/>
    </row>
    <row r="73" spans="1:187" ht="21" customHeight="1" x14ac:dyDescent="0.2">
      <c r="A73" s="137" t="s">
        <v>351</v>
      </c>
      <c r="B73" s="137"/>
      <c r="C73" s="137"/>
      <c r="D73" s="137"/>
      <c r="E73" s="137"/>
      <c r="F73" s="138" t="s">
        <v>20</v>
      </c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  <c r="AC73" s="139"/>
      <c r="AD73" s="139"/>
      <c r="AE73" s="139"/>
      <c r="AF73" s="139"/>
      <c r="AG73" s="139"/>
      <c r="AH73" s="139"/>
      <c r="AI73" s="139"/>
      <c r="AJ73" s="139"/>
      <c r="AK73" s="139"/>
      <c r="AL73" s="139"/>
      <c r="AM73" s="139"/>
      <c r="AN73" s="139"/>
      <c r="AO73" s="139"/>
      <c r="AP73" s="139"/>
      <c r="AQ73" s="139"/>
      <c r="AR73" s="139"/>
      <c r="AS73" s="139"/>
      <c r="AT73" s="139"/>
      <c r="AU73" s="139"/>
      <c r="AV73" s="139"/>
      <c r="AW73" s="139"/>
      <c r="AX73" s="139"/>
      <c r="AY73" s="139"/>
      <c r="AZ73" s="139"/>
      <c r="BA73" s="139"/>
      <c r="BB73" s="139"/>
      <c r="BC73" s="139"/>
      <c r="BD73" s="139"/>
      <c r="BE73" s="139"/>
      <c r="BF73" s="139"/>
      <c r="BG73" s="139"/>
      <c r="BH73" s="139"/>
      <c r="BI73" s="139"/>
      <c r="BJ73" s="139"/>
      <c r="BK73" s="139"/>
      <c r="BL73" s="139"/>
      <c r="BM73" s="139"/>
      <c r="BN73" s="139"/>
      <c r="BO73" s="139"/>
      <c r="BP73" s="139"/>
      <c r="BQ73" s="139"/>
      <c r="BR73" s="139"/>
      <c r="BS73" s="139"/>
      <c r="BT73" s="139"/>
      <c r="BU73" s="139"/>
      <c r="BV73" s="139"/>
      <c r="BW73" s="139"/>
      <c r="BX73" s="139"/>
      <c r="BY73" s="139"/>
      <c r="BZ73" s="139"/>
      <c r="CA73" s="139"/>
      <c r="CB73" s="139"/>
      <c r="CC73" s="139"/>
      <c r="CD73" s="139"/>
      <c r="CE73" s="139"/>
      <c r="CF73" s="139"/>
      <c r="CG73" s="139"/>
      <c r="CH73" s="139"/>
      <c r="CI73" s="139"/>
      <c r="CJ73" s="139"/>
      <c r="CK73" s="139"/>
      <c r="CL73" s="139"/>
      <c r="CM73" s="139"/>
      <c r="CN73" s="139"/>
      <c r="CO73" s="139"/>
      <c r="CP73" s="139"/>
      <c r="CQ73" s="139"/>
      <c r="CR73" s="139"/>
      <c r="CS73" s="139"/>
      <c r="CT73" s="139"/>
      <c r="CU73" s="139"/>
      <c r="CV73" s="139"/>
      <c r="CW73" s="139"/>
      <c r="CX73" s="139"/>
      <c r="CY73" s="139"/>
      <c r="CZ73" s="139"/>
      <c r="DA73" s="139"/>
      <c r="DB73" s="139"/>
      <c r="DC73" s="139"/>
      <c r="DD73" s="139"/>
      <c r="DE73" s="139"/>
      <c r="DF73" s="139"/>
      <c r="DG73" s="139"/>
      <c r="DH73" s="139"/>
      <c r="DI73" s="139"/>
      <c r="DJ73" s="139"/>
      <c r="DK73" s="139"/>
      <c r="DL73" s="139"/>
      <c r="DM73" s="139"/>
      <c r="DN73" s="139"/>
      <c r="DO73" s="139"/>
      <c r="DP73" s="139"/>
      <c r="DQ73" s="139"/>
      <c r="DR73" s="139"/>
      <c r="DS73" s="139"/>
      <c r="DT73" s="139"/>
      <c r="DU73" s="139"/>
      <c r="DV73" s="139"/>
      <c r="DW73" s="139"/>
      <c r="DX73" s="139"/>
      <c r="DY73" s="139"/>
      <c r="DZ73" s="139"/>
      <c r="EA73" s="139"/>
      <c r="EB73" s="139"/>
      <c r="EC73" s="139"/>
      <c r="ED73" s="139"/>
      <c r="EE73" s="139"/>
      <c r="EF73" s="139"/>
      <c r="EG73" s="139"/>
      <c r="EH73" s="139"/>
      <c r="EI73" s="139"/>
      <c r="EJ73" s="139"/>
      <c r="EK73" s="139"/>
      <c r="EL73" s="139"/>
      <c r="EM73" s="139"/>
      <c r="EN73" s="139"/>
      <c r="EO73" s="139"/>
      <c r="EP73" s="139"/>
      <c r="EQ73" s="139"/>
      <c r="ER73" s="140"/>
      <c r="ES73" s="138" t="s">
        <v>376</v>
      </c>
      <c r="ET73" s="139"/>
      <c r="EU73" s="139"/>
      <c r="EV73" s="139"/>
      <c r="EW73" s="139"/>
      <c r="EX73" s="139"/>
      <c r="EY73" s="139"/>
      <c r="EZ73" s="139"/>
      <c r="FA73" s="139"/>
      <c r="FB73" s="139"/>
      <c r="FC73" s="139"/>
      <c r="FD73" s="139"/>
      <c r="FE73" s="139"/>
      <c r="FF73" s="139"/>
      <c r="FG73" s="139"/>
      <c r="FH73" s="139"/>
      <c r="FI73" s="139"/>
      <c r="FJ73" s="139"/>
      <c r="FK73" s="139"/>
      <c r="FL73" s="139"/>
      <c r="FM73" s="139"/>
      <c r="FN73" s="139"/>
      <c r="FO73" s="139"/>
      <c r="FP73" s="139"/>
      <c r="FQ73" s="139"/>
      <c r="FR73" s="139"/>
      <c r="FS73" s="139"/>
      <c r="FT73" s="139"/>
      <c r="FU73" s="139"/>
      <c r="FV73" s="139"/>
      <c r="FW73" s="139"/>
      <c r="FX73" s="139"/>
      <c r="FY73" s="139"/>
      <c r="FZ73" s="139"/>
      <c r="GA73" s="139"/>
      <c r="GB73" s="139"/>
      <c r="GC73" s="139"/>
      <c r="GD73" s="139"/>
      <c r="GE73" s="140"/>
    </row>
    <row r="74" spans="1:187" x14ac:dyDescent="0.2">
      <c r="A74" s="137">
        <v>1</v>
      </c>
      <c r="B74" s="137"/>
      <c r="C74" s="137"/>
      <c r="D74" s="137"/>
      <c r="E74" s="137"/>
      <c r="F74" s="138" t="s">
        <v>406</v>
      </c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  <c r="AC74" s="139"/>
      <c r="AD74" s="139"/>
      <c r="AE74" s="139"/>
      <c r="AF74" s="139"/>
      <c r="AG74" s="139"/>
      <c r="AH74" s="139"/>
      <c r="AI74" s="139"/>
      <c r="AJ74" s="139"/>
      <c r="AK74" s="139"/>
      <c r="AL74" s="139"/>
      <c r="AM74" s="139"/>
      <c r="AN74" s="139"/>
      <c r="AO74" s="139"/>
      <c r="AP74" s="139"/>
      <c r="AQ74" s="139"/>
      <c r="AR74" s="139"/>
      <c r="AS74" s="139"/>
      <c r="AT74" s="139"/>
      <c r="AU74" s="139"/>
      <c r="AV74" s="139"/>
      <c r="AW74" s="139"/>
      <c r="AX74" s="139"/>
      <c r="AY74" s="139"/>
      <c r="AZ74" s="139"/>
      <c r="BA74" s="139"/>
      <c r="BB74" s="139"/>
      <c r="BC74" s="139"/>
      <c r="BD74" s="139"/>
      <c r="BE74" s="139"/>
      <c r="BF74" s="139"/>
      <c r="BG74" s="139"/>
      <c r="BH74" s="139"/>
      <c r="BI74" s="139"/>
      <c r="BJ74" s="139"/>
      <c r="BK74" s="139"/>
      <c r="BL74" s="139"/>
      <c r="BM74" s="139"/>
      <c r="BN74" s="139"/>
      <c r="BO74" s="139"/>
      <c r="BP74" s="139"/>
      <c r="BQ74" s="139"/>
      <c r="BR74" s="139"/>
      <c r="BS74" s="139"/>
      <c r="BT74" s="139"/>
      <c r="BU74" s="139"/>
      <c r="BV74" s="139"/>
      <c r="BW74" s="139"/>
      <c r="BX74" s="139"/>
      <c r="BY74" s="139"/>
      <c r="BZ74" s="139"/>
      <c r="CA74" s="139"/>
      <c r="CB74" s="139"/>
      <c r="CC74" s="139"/>
      <c r="CD74" s="139"/>
      <c r="CE74" s="139"/>
      <c r="CF74" s="139"/>
      <c r="CG74" s="139"/>
      <c r="CH74" s="139"/>
      <c r="CI74" s="139"/>
      <c r="CJ74" s="139"/>
      <c r="CK74" s="139"/>
      <c r="CL74" s="139"/>
      <c r="CM74" s="139"/>
      <c r="CN74" s="139"/>
      <c r="CO74" s="139"/>
      <c r="CP74" s="139"/>
      <c r="CQ74" s="139"/>
      <c r="CR74" s="139"/>
      <c r="CS74" s="139"/>
      <c r="CT74" s="139"/>
      <c r="CU74" s="139"/>
      <c r="CV74" s="139"/>
      <c r="CW74" s="139"/>
      <c r="CX74" s="139"/>
      <c r="CY74" s="139"/>
      <c r="CZ74" s="139"/>
      <c r="DA74" s="139"/>
      <c r="DB74" s="139"/>
      <c r="DC74" s="139"/>
      <c r="DD74" s="139"/>
      <c r="DE74" s="139"/>
      <c r="DF74" s="139"/>
      <c r="DG74" s="139"/>
      <c r="DH74" s="139"/>
      <c r="DI74" s="139"/>
      <c r="DJ74" s="139"/>
      <c r="DK74" s="139"/>
      <c r="DL74" s="139"/>
      <c r="DM74" s="139"/>
      <c r="DN74" s="139"/>
      <c r="DO74" s="139"/>
      <c r="DP74" s="139"/>
      <c r="DQ74" s="139"/>
      <c r="DR74" s="139"/>
      <c r="DS74" s="139"/>
      <c r="DT74" s="139"/>
      <c r="DU74" s="139"/>
      <c r="DV74" s="139"/>
      <c r="DW74" s="139"/>
      <c r="DX74" s="139"/>
      <c r="DY74" s="139"/>
      <c r="DZ74" s="139"/>
      <c r="EA74" s="139"/>
      <c r="EB74" s="139"/>
      <c r="EC74" s="139"/>
      <c r="ED74" s="139"/>
      <c r="EE74" s="139"/>
      <c r="EF74" s="139"/>
      <c r="EG74" s="139"/>
      <c r="EH74" s="139"/>
      <c r="EI74" s="139"/>
      <c r="EJ74" s="139"/>
      <c r="EK74" s="139"/>
      <c r="EL74" s="139"/>
      <c r="EM74" s="139"/>
      <c r="EN74" s="139"/>
      <c r="EO74" s="139"/>
      <c r="EP74" s="139"/>
      <c r="EQ74" s="139"/>
      <c r="ER74" s="140"/>
      <c r="ES74" s="180"/>
      <c r="ET74" s="181"/>
      <c r="EU74" s="181"/>
      <c r="EV74" s="181"/>
      <c r="EW74" s="181"/>
      <c r="EX74" s="181"/>
      <c r="EY74" s="181"/>
      <c r="EZ74" s="181"/>
      <c r="FA74" s="181"/>
      <c r="FB74" s="181"/>
      <c r="FC74" s="181"/>
      <c r="FD74" s="181"/>
      <c r="FE74" s="181"/>
      <c r="FF74" s="181"/>
      <c r="FG74" s="181"/>
      <c r="FH74" s="181"/>
      <c r="FI74" s="181"/>
      <c r="FJ74" s="181"/>
      <c r="FK74" s="181"/>
      <c r="FL74" s="181"/>
      <c r="FM74" s="181"/>
      <c r="FN74" s="181"/>
      <c r="FO74" s="181"/>
      <c r="FP74" s="181"/>
      <c r="FQ74" s="181"/>
      <c r="FR74" s="181"/>
      <c r="FS74" s="181"/>
      <c r="FT74" s="181"/>
      <c r="FU74" s="181"/>
      <c r="FV74" s="181"/>
      <c r="FW74" s="181"/>
      <c r="FX74" s="181"/>
      <c r="FY74" s="181"/>
      <c r="FZ74" s="181"/>
      <c r="GA74" s="181"/>
      <c r="GB74" s="181"/>
      <c r="GC74" s="181"/>
      <c r="GD74" s="181"/>
      <c r="GE74" s="182"/>
    </row>
    <row r="75" spans="1:187" hidden="1" x14ac:dyDescent="0.2">
      <c r="A75" s="137">
        <v>2</v>
      </c>
      <c r="B75" s="137"/>
      <c r="C75" s="137"/>
      <c r="D75" s="137"/>
      <c r="E75" s="137"/>
      <c r="F75" s="138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  <c r="AC75" s="139"/>
      <c r="AD75" s="139"/>
      <c r="AE75" s="139"/>
      <c r="AF75" s="139"/>
      <c r="AG75" s="139"/>
      <c r="AH75" s="139"/>
      <c r="AI75" s="139"/>
      <c r="AJ75" s="139"/>
      <c r="AK75" s="139"/>
      <c r="AL75" s="139"/>
      <c r="AM75" s="139"/>
      <c r="AN75" s="139"/>
      <c r="AO75" s="139"/>
      <c r="AP75" s="139"/>
      <c r="AQ75" s="139"/>
      <c r="AR75" s="139"/>
      <c r="AS75" s="139"/>
      <c r="AT75" s="139"/>
      <c r="AU75" s="139"/>
      <c r="AV75" s="139"/>
      <c r="AW75" s="139"/>
      <c r="AX75" s="139"/>
      <c r="AY75" s="139"/>
      <c r="AZ75" s="139"/>
      <c r="BA75" s="139"/>
      <c r="BB75" s="139"/>
      <c r="BC75" s="139"/>
      <c r="BD75" s="139"/>
      <c r="BE75" s="139"/>
      <c r="BF75" s="139"/>
      <c r="BG75" s="139"/>
      <c r="BH75" s="139"/>
      <c r="BI75" s="139"/>
      <c r="BJ75" s="139"/>
      <c r="BK75" s="139"/>
      <c r="BL75" s="139"/>
      <c r="BM75" s="139"/>
      <c r="BN75" s="139"/>
      <c r="BO75" s="139"/>
      <c r="BP75" s="139"/>
      <c r="BQ75" s="139"/>
      <c r="BR75" s="139"/>
      <c r="BS75" s="139"/>
      <c r="BT75" s="139"/>
      <c r="BU75" s="139"/>
      <c r="BV75" s="139"/>
      <c r="BW75" s="139"/>
      <c r="BX75" s="139"/>
      <c r="BY75" s="139"/>
      <c r="BZ75" s="139"/>
      <c r="CA75" s="139"/>
      <c r="CB75" s="139"/>
      <c r="CC75" s="139"/>
      <c r="CD75" s="139"/>
      <c r="CE75" s="139"/>
      <c r="CF75" s="139"/>
      <c r="CG75" s="139"/>
      <c r="CH75" s="139"/>
      <c r="CI75" s="139"/>
      <c r="CJ75" s="139"/>
      <c r="CK75" s="139"/>
      <c r="CL75" s="139"/>
      <c r="CM75" s="139"/>
      <c r="CN75" s="139"/>
      <c r="CO75" s="139"/>
      <c r="CP75" s="139"/>
      <c r="CQ75" s="139"/>
      <c r="CR75" s="139"/>
      <c r="CS75" s="139"/>
      <c r="CT75" s="139"/>
      <c r="CU75" s="139"/>
      <c r="CV75" s="139"/>
      <c r="CW75" s="139"/>
      <c r="CX75" s="139"/>
      <c r="CY75" s="139"/>
      <c r="CZ75" s="139"/>
      <c r="DA75" s="139"/>
      <c r="DB75" s="139"/>
      <c r="DC75" s="139"/>
      <c r="DD75" s="139"/>
      <c r="DE75" s="139"/>
      <c r="DF75" s="139"/>
      <c r="DG75" s="139"/>
      <c r="DH75" s="139"/>
      <c r="DI75" s="139"/>
      <c r="DJ75" s="139"/>
      <c r="DK75" s="139"/>
      <c r="DL75" s="139"/>
      <c r="DM75" s="139"/>
      <c r="DN75" s="139"/>
      <c r="DO75" s="139"/>
      <c r="DP75" s="139"/>
      <c r="DQ75" s="139"/>
      <c r="DR75" s="139"/>
      <c r="DS75" s="139"/>
      <c r="DT75" s="139"/>
      <c r="DU75" s="139"/>
      <c r="DV75" s="139"/>
      <c r="DW75" s="139"/>
      <c r="DX75" s="139"/>
      <c r="DY75" s="139"/>
      <c r="DZ75" s="139"/>
      <c r="EA75" s="139"/>
      <c r="EB75" s="139"/>
      <c r="EC75" s="139"/>
      <c r="ED75" s="139"/>
      <c r="EE75" s="139"/>
      <c r="EF75" s="139"/>
      <c r="EG75" s="139"/>
      <c r="EH75" s="139"/>
      <c r="EI75" s="139"/>
      <c r="EJ75" s="139"/>
      <c r="EK75" s="139"/>
      <c r="EL75" s="139"/>
      <c r="EM75" s="139"/>
      <c r="EN75" s="139"/>
      <c r="EO75" s="139"/>
      <c r="EP75" s="139"/>
      <c r="EQ75" s="139"/>
      <c r="ER75" s="140"/>
      <c r="ES75" s="138"/>
      <c r="ET75" s="139"/>
      <c r="EU75" s="139"/>
      <c r="EV75" s="139"/>
      <c r="EW75" s="139"/>
      <c r="EX75" s="139"/>
      <c r="EY75" s="139"/>
      <c r="EZ75" s="139"/>
      <c r="FA75" s="139"/>
      <c r="FB75" s="139"/>
      <c r="FC75" s="139"/>
      <c r="FD75" s="139"/>
      <c r="FE75" s="139"/>
      <c r="FF75" s="139"/>
      <c r="FG75" s="139"/>
      <c r="FH75" s="139"/>
      <c r="FI75" s="139"/>
      <c r="FJ75" s="139"/>
      <c r="FK75" s="139"/>
      <c r="FL75" s="139"/>
      <c r="FM75" s="139"/>
      <c r="FN75" s="139"/>
      <c r="FO75" s="139"/>
      <c r="FP75" s="139"/>
      <c r="FQ75" s="139"/>
      <c r="FR75" s="139"/>
      <c r="FS75" s="139"/>
      <c r="FT75" s="139"/>
      <c r="FU75" s="139"/>
      <c r="FV75" s="139"/>
      <c r="FW75" s="139"/>
      <c r="FX75" s="139"/>
      <c r="FY75" s="139"/>
      <c r="FZ75" s="139"/>
      <c r="GA75" s="139"/>
      <c r="GB75" s="139"/>
      <c r="GC75" s="139"/>
      <c r="GD75" s="139"/>
      <c r="GE75" s="140"/>
    </row>
    <row r="76" spans="1:187" ht="11.25" customHeight="1" x14ac:dyDescent="0.2">
      <c r="A76" s="141" t="s">
        <v>371</v>
      </c>
      <c r="B76" s="142"/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2"/>
      <c r="Y76" s="142"/>
      <c r="Z76" s="142"/>
      <c r="AA76" s="142"/>
      <c r="AB76" s="142"/>
      <c r="AC76" s="142"/>
      <c r="AD76" s="142"/>
      <c r="AE76" s="142"/>
      <c r="AF76" s="142"/>
      <c r="AG76" s="142"/>
      <c r="AH76" s="142"/>
      <c r="AI76" s="142"/>
      <c r="AJ76" s="142"/>
      <c r="AK76" s="142"/>
      <c r="AL76" s="142"/>
      <c r="AM76" s="142"/>
      <c r="AN76" s="142"/>
      <c r="AO76" s="142"/>
      <c r="AP76" s="142"/>
      <c r="AQ76" s="142"/>
      <c r="AR76" s="142"/>
      <c r="AS76" s="142"/>
      <c r="AT76" s="142"/>
      <c r="AU76" s="142"/>
      <c r="AV76" s="142"/>
      <c r="AW76" s="142"/>
      <c r="AX76" s="142"/>
      <c r="AY76" s="142"/>
      <c r="AZ76" s="142"/>
      <c r="BA76" s="142"/>
      <c r="BB76" s="142"/>
      <c r="BC76" s="142"/>
      <c r="BD76" s="142"/>
      <c r="BE76" s="142"/>
      <c r="BF76" s="142"/>
      <c r="BG76" s="142"/>
      <c r="BH76" s="142"/>
      <c r="BI76" s="142"/>
      <c r="BJ76" s="142"/>
      <c r="BK76" s="142"/>
      <c r="BL76" s="142"/>
      <c r="BM76" s="142"/>
      <c r="BN76" s="142"/>
      <c r="BO76" s="142"/>
      <c r="BP76" s="142"/>
      <c r="BQ76" s="142"/>
      <c r="BR76" s="142"/>
      <c r="BS76" s="142"/>
      <c r="BT76" s="142"/>
      <c r="BU76" s="142"/>
      <c r="BV76" s="142"/>
      <c r="BW76" s="142"/>
      <c r="BX76" s="142"/>
      <c r="BY76" s="142"/>
      <c r="BZ76" s="142"/>
      <c r="CA76" s="142"/>
      <c r="CB76" s="142"/>
      <c r="CC76" s="142"/>
      <c r="CD76" s="142"/>
      <c r="CE76" s="142"/>
      <c r="CF76" s="142"/>
      <c r="CG76" s="142"/>
      <c r="CH76" s="142"/>
      <c r="CI76" s="142"/>
      <c r="CJ76" s="142"/>
      <c r="CK76" s="142"/>
      <c r="CL76" s="142"/>
      <c r="CM76" s="142"/>
      <c r="CN76" s="142"/>
      <c r="CO76" s="142"/>
      <c r="CP76" s="142"/>
      <c r="CQ76" s="142"/>
      <c r="CR76" s="142"/>
      <c r="CS76" s="142"/>
      <c r="CT76" s="142"/>
      <c r="CU76" s="142"/>
      <c r="CV76" s="142"/>
      <c r="CW76" s="142"/>
      <c r="CX76" s="142"/>
      <c r="CY76" s="142"/>
      <c r="CZ76" s="142"/>
      <c r="DA76" s="142"/>
      <c r="DB76" s="142"/>
      <c r="DC76" s="142"/>
      <c r="DD76" s="142"/>
      <c r="DE76" s="142"/>
      <c r="DF76" s="142"/>
      <c r="DG76" s="142"/>
      <c r="DH76" s="142"/>
      <c r="DI76" s="142"/>
      <c r="DJ76" s="142"/>
      <c r="DK76" s="142"/>
      <c r="DL76" s="142"/>
      <c r="DM76" s="142"/>
      <c r="DN76" s="142"/>
      <c r="DO76" s="142"/>
      <c r="DP76" s="142"/>
      <c r="DQ76" s="142"/>
      <c r="DR76" s="142"/>
      <c r="DS76" s="142"/>
      <c r="DT76" s="142"/>
      <c r="DU76" s="142"/>
      <c r="DV76" s="142"/>
      <c r="DW76" s="142"/>
      <c r="DX76" s="142"/>
      <c r="DY76" s="142"/>
      <c r="DZ76" s="142"/>
      <c r="EA76" s="142"/>
      <c r="EB76" s="142"/>
      <c r="EC76" s="142"/>
      <c r="ED76" s="142"/>
      <c r="EE76" s="142"/>
      <c r="EF76" s="142"/>
      <c r="EG76" s="142"/>
      <c r="EH76" s="142"/>
      <c r="EI76" s="142"/>
      <c r="EJ76" s="142"/>
      <c r="EK76" s="142"/>
      <c r="EL76" s="142"/>
      <c r="EM76" s="142"/>
      <c r="EN76" s="142"/>
      <c r="EO76" s="142"/>
      <c r="EP76" s="142"/>
      <c r="EQ76" s="142"/>
      <c r="ER76" s="143"/>
      <c r="ES76" s="180">
        <v>330000</v>
      </c>
      <c r="ET76" s="181"/>
      <c r="EU76" s="181"/>
      <c r="EV76" s="181"/>
      <c r="EW76" s="181"/>
      <c r="EX76" s="181"/>
      <c r="EY76" s="181"/>
      <c r="EZ76" s="181"/>
      <c r="FA76" s="181"/>
      <c r="FB76" s="181"/>
      <c r="FC76" s="181"/>
      <c r="FD76" s="181"/>
      <c r="FE76" s="181"/>
      <c r="FF76" s="181"/>
      <c r="FG76" s="181"/>
      <c r="FH76" s="181"/>
      <c r="FI76" s="181"/>
      <c r="FJ76" s="181"/>
      <c r="FK76" s="181"/>
      <c r="FL76" s="181"/>
      <c r="FM76" s="181"/>
      <c r="FN76" s="181"/>
      <c r="FO76" s="181"/>
      <c r="FP76" s="181"/>
      <c r="FQ76" s="181"/>
      <c r="FR76" s="181"/>
      <c r="FS76" s="181"/>
      <c r="FT76" s="181"/>
      <c r="FU76" s="181"/>
      <c r="FV76" s="181"/>
      <c r="FW76" s="181"/>
      <c r="FX76" s="181"/>
      <c r="FY76" s="181"/>
      <c r="FZ76" s="181"/>
      <c r="GA76" s="181"/>
      <c r="GB76" s="181"/>
      <c r="GC76" s="181"/>
      <c r="GD76" s="181"/>
      <c r="GE76" s="182"/>
    </row>
    <row r="77" spans="1:187" x14ac:dyDescent="0.2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53"/>
      <c r="BN77" s="53"/>
      <c r="BO77" s="53"/>
      <c r="BP77" s="53"/>
      <c r="BQ77" s="53"/>
      <c r="BR77" s="53"/>
      <c r="BS77" s="53"/>
      <c r="BT77" s="53"/>
      <c r="BU77" s="53"/>
      <c r="BV77" s="53"/>
      <c r="BW77" s="53"/>
      <c r="BX77" s="53"/>
      <c r="BY77" s="53"/>
      <c r="BZ77" s="53"/>
      <c r="CA77" s="53"/>
      <c r="CB77" s="53"/>
      <c r="CC77" s="53"/>
      <c r="CD77" s="53"/>
      <c r="CE77" s="53"/>
      <c r="CF77" s="53"/>
      <c r="CG77" s="53"/>
      <c r="CH77" s="53"/>
      <c r="CI77" s="53"/>
      <c r="CJ77" s="53"/>
      <c r="CK77" s="53"/>
      <c r="CL77" s="53"/>
      <c r="CM77" s="53"/>
      <c r="CN77" s="53"/>
      <c r="CO77" s="53"/>
      <c r="CP77" s="53"/>
      <c r="CQ77" s="53"/>
      <c r="CR77" s="53"/>
      <c r="CS77" s="53"/>
      <c r="CT77" s="53"/>
      <c r="CU77" s="53"/>
      <c r="CV77" s="53"/>
      <c r="CW77" s="53"/>
      <c r="CX77" s="53"/>
      <c r="CY77" s="53"/>
      <c r="CZ77" s="53"/>
      <c r="DA77" s="53"/>
      <c r="DB77" s="53"/>
      <c r="DC77" s="53"/>
      <c r="DD77" s="53"/>
      <c r="DE77" s="53"/>
      <c r="DF77" s="53"/>
      <c r="DG77" s="53"/>
      <c r="DH77" s="53"/>
      <c r="DI77" s="53"/>
      <c r="DJ77" s="53"/>
      <c r="DK77" s="53"/>
      <c r="DL77" s="53"/>
      <c r="DM77" s="53"/>
      <c r="DN77" s="53"/>
      <c r="DO77" s="53"/>
      <c r="DP77" s="53"/>
      <c r="DQ77" s="53"/>
      <c r="DR77" s="53"/>
      <c r="DS77" s="53"/>
      <c r="DT77" s="53"/>
      <c r="DU77" s="53"/>
      <c r="DV77" s="53"/>
      <c r="DW77" s="53"/>
      <c r="DX77" s="53"/>
      <c r="DY77" s="53"/>
      <c r="DZ77" s="53"/>
      <c r="EA77" s="53"/>
      <c r="EB77" s="53"/>
      <c r="EC77" s="53"/>
      <c r="ED77" s="53"/>
      <c r="EE77" s="53"/>
      <c r="EF77" s="53"/>
      <c r="EG77" s="53"/>
      <c r="EH77" s="53"/>
      <c r="EI77" s="53"/>
      <c r="EJ77" s="53"/>
      <c r="EK77" s="53"/>
      <c r="EL77" s="53"/>
      <c r="EM77" s="53"/>
      <c r="EN77" s="53"/>
      <c r="EO77" s="53"/>
      <c r="EP77" s="53"/>
      <c r="EQ77" s="53"/>
      <c r="ER77" s="53"/>
      <c r="ES77" s="53"/>
      <c r="ET77" s="53"/>
      <c r="EU77" s="53"/>
      <c r="EV77" s="53"/>
      <c r="EW77" s="53"/>
      <c r="EX77" s="53"/>
      <c r="EY77" s="53"/>
      <c r="EZ77" s="53"/>
      <c r="FA77" s="53"/>
      <c r="FB77" s="53"/>
      <c r="FC77" s="53"/>
      <c r="FD77" s="53"/>
      <c r="FE77" s="53"/>
      <c r="FF77" s="53"/>
      <c r="FG77" s="53"/>
      <c r="FH77" s="53"/>
      <c r="FI77" s="53"/>
      <c r="FJ77" s="53"/>
      <c r="FK77" s="53"/>
      <c r="FL77" s="53"/>
      <c r="FM77" s="53"/>
      <c r="FN77" s="53"/>
      <c r="FO77" s="53"/>
      <c r="FP77" s="53"/>
      <c r="FQ77" s="53"/>
      <c r="FR77" s="53"/>
      <c r="FS77" s="53"/>
      <c r="FT77" s="53"/>
      <c r="FU77" s="53"/>
      <c r="FV77" s="53"/>
      <c r="FW77" s="53"/>
      <c r="FX77" s="53"/>
      <c r="FY77" s="53"/>
      <c r="FZ77" s="53"/>
      <c r="GA77" s="53"/>
      <c r="GB77" s="53"/>
      <c r="GC77" s="53"/>
      <c r="GD77" s="53"/>
      <c r="GE77" s="53"/>
    </row>
    <row r="78" spans="1:187" ht="11.25" customHeight="1" x14ac:dyDescent="0.2">
      <c r="A78" s="184" t="s">
        <v>407</v>
      </c>
      <c r="B78" s="184"/>
      <c r="C78" s="184"/>
      <c r="D78" s="184"/>
      <c r="E78" s="184"/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4"/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184"/>
      <c r="AY78" s="184"/>
      <c r="AZ78" s="184"/>
      <c r="BA78" s="184"/>
      <c r="BB78" s="184"/>
      <c r="BC78" s="184"/>
      <c r="BD78" s="184"/>
      <c r="BE78" s="184"/>
      <c r="BF78" s="184"/>
      <c r="BG78" s="184"/>
      <c r="BH78" s="184"/>
      <c r="BI78" s="184"/>
      <c r="BJ78" s="184"/>
      <c r="BK78" s="184"/>
      <c r="BL78" s="184"/>
      <c r="BM78" s="184"/>
      <c r="BN78" s="184"/>
      <c r="BO78" s="184"/>
      <c r="BP78" s="184"/>
      <c r="BQ78" s="184"/>
      <c r="BR78" s="184"/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184"/>
      <c r="CD78" s="184"/>
      <c r="CE78" s="184"/>
      <c r="CF78" s="184"/>
      <c r="CG78" s="184"/>
      <c r="CH78" s="184"/>
      <c r="CI78" s="184"/>
      <c r="CJ78" s="184"/>
      <c r="CK78" s="184"/>
      <c r="CL78" s="184"/>
      <c r="CM78" s="184"/>
      <c r="CN78" s="184"/>
      <c r="CO78" s="184"/>
      <c r="CP78" s="184"/>
      <c r="CQ78" s="184"/>
      <c r="CR78" s="184"/>
      <c r="CS78" s="184"/>
      <c r="CT78" s="184"/>
      <c r="CU78" s="184"/>
      <c r="CV78" s="184"/>
      <c r="CW78" s="184"/>
      <c r="CX78" s="184"/>
      <c r="CY78" s="184"/>
      <c r="CZ78" s="184"/>
      <c r="DA78" s="184"/>
      <c r="DB78" s="184"/>
      <c r="DC78" s="184"/>
      <c r="DD78" s="184"/>
      <c r="DE78" s="184"/>
      <c r="DF78" s="184"/>
      <c r="DG78" s="184"/>
      <c r="DH78" s="184"/>
      <c r="DI78" s="184"/>
      <c r="DJ78" s="184"/>
      <c r="DK78" s="184"/>
      <c r="DL78" s="184"/>
      <c r="DM78" s="184"/>
      <c r="DN78" s="184"/>
      <c r="DO78" s="184"/>
      <c r="DP78" s="184"/>
      <c r="DQ78" s="184"/>
      <c r="DR78" s="184"/>
      <c r="DS78" s="184"/>
      <c r="DT78" s="184"/>
      <c r="DU78" s="184"/>
      <c r="DV78" s="184"/>
      <c r="DW78" s="184"/>
      <c r="DX78" s="184"/>
      <c r="DY78" s="184"/>
      <c r="DZ78" s="184"/>
      <c r="EA78" s="184"/>
      <c r="EB78" s="184"/>
      <c r="EC78" s="184"/>
      <c r="ED78" s="184"/>
      <c r="EE78" s="184"/>
      <c r="EF78" s="184"/>
      <c r="EG78" s="184"/>
      <c r="EH78" s="184"/>
      <c r="EI78" s="184"/>
      <c r="EJ78" s="184"/>
      <c r="EK78" s="184"/>
      <c r="EL78" s="184"/>
      <c r="EM78" s="184"/>
      <c r="EN78" s="184"/>
      <c r="EO78" s="184"/>
      <c r="EP78" s="184"/>
      <c r="EQ78" s="184"/>
      <c r="ER78" s="184"/>
      <c r="ES78" s="184"/>
      <c r="ET78" s="184"/>
      <c r="EU78" s="184"/>
      <c r="EV78" s="184"/>
      <c r="EW78" s="184"/>
      <c r="EX78" s="184"/>
      <c r="EY78" s="184"/>
      <c r="EZ78" s="184"/>
      <c r="FA78" s="184"/>
      <c r="FB78" s="184"/>
      <c r="FC78" s="184"/>
      <c r="FD78" s="184"/>
      <c r="FE78" s="184"/>
      <c r="FF78" s="184"/>
      <c r="FG78" s="184"/>
      <c r="FH78" s="184"/>
      <c r="FI78" s="184"/>
      <c r="FJ78" s="184"/>
      <c r="FK78" s="184"/>
      <c r="FL78" s="184"/>
      <c r="FM78" s="184"/>
      <c r="FN78" s="184"/>
      <c r="FO78" s="184"/>
      <c r="FP78" s="184"/>
      <c r="FQ78" s="184"/>
      <c r="FR78" s="184"/>
      <c r="FS78" s="184"/>
      <c r="FT78" s="184"/>
      <c r="FU78" s="184"/>
      <c r="FV78" s="184"/>
      <c r="FW78" s="184"/>
      <c r="FX78" s="184"/>
      <c r="FY78" s="184"/>
      <c r="FZ78" s="184"/>
      <c r="GA78" s="184"/>
      <c r="GB78" s="184"/>
      <c r="GC78" s="184"/>
      <c r="GD78" s="184"/>
      <c r="GE78" s="184"/>
    </row>
    <row r="79" spans="1:187" ht="6.75" customHeight="1" x14ac:dyDescent="0.2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  <c r="BM79" s="53"/>
      <c r="BN79" s="53"/>
      <c r="BO79" s="53"/>
      <c r="BP79" s="53"/>
      <c r="BQ79" s="53"/>
      <c r="BR79" s="53"/>
      <c r="BS79" s="53"/>
      <c r="BT79" s="53"/>
      <c r="BU79" s="53"/>
      <c r="BV79" s="53"/>
      <c r="BW79" s="53"/>
      <c r="BX79" s="53"/>
      <c r="BY79" s="53"/>
      <c r="BZ79" s="53"/>
      <c r="CA79" s="53"/>
      <c r="CB79" s="53"/>
      <c r="CC79" s="53"/>
      <c r="CD79" s="53"/>
      <c r="CE79" s="53"/>
      <c r="CF79" s="53"/>
      <c r="CG79" s="53"/>
      <c r="CH79" s="53"/>
      <c r="CI79" s="53"/>
      <c r="CJ79" s="53"/>
      <c r="CK79" s="53"/>
      <c r="CL79" s="53"/>
      <c r="CM79" s="53"/>
      <c r="CN79" s="53"/>
      <c r="CO79" s="53"/>
      <c r="CP79" s="53"/>
      <c r="CQ79" s="53"/>
      <c r="CR79" s="53"/>
      <c r="CS79" s="53"/>
      <c r="CT79" s="53"/>
      <c r="CU79" s="53"/>
      <c r="CV79" s="53"/>
      <c r="CW79" s="53"/>
      <c r="CX79" s="53"/>
      <c r="CY79" s="53"/>
      <c r="CZ79" s="53"/>
      <c r="DA79" s="53"/>
      <c r="DB79" s="53"/>
      <c r="DC79" s="53"/>
      <c r="DD79" s="53"/>
      <c r="DE79" s="53"/>
      <c r="DF79" s="53"/>
      <c r="DG79" s="53"/>
      <c r="DH79" s="53"/>
      <c r="DI79" s="53"/>
      <c r="DJ79" s="53"/>
      <c r="DK79" s="53"/>
      <c r="DL79" s="53"/>
      <c r="DM79" s="53"/>
      <c r="DN79" s="53"/>
      <c r="DO79" s="53"/>
      <c r="DP79" s="53"/>
      <c r="DQ79" s="53"/>
      <c r="DR79" s="53"/>
      <c r="DS79" s="53"/>
      <c r="DT79" s="53"/>
      <c r="DU79" s="53"/>
      <c r="DV79" s="53"/>
      <c r="DW79" s="53"/>
      <c r="DX79" s="53"/>
      <c r="DY79" s="53"/>
      <c r="DZ79" s="53"/>
      <c r="EA79" s="53"/>
      <c r="EB79" s="53"/>
      <c r="EC79" s="53"/>
      <c r="ED79" s="53"/>
      <c r="EE79" s="53"/>
      <c r="EF79" s="53"/>
      <c r="EG79" s="53"/>
      <c r="EH79" s="53"/>
      <c r="EI79" s="53"/>
      <c r="EJ79" s="53"/>
      <c r="EK79" s="53"/>
      <c r="EL79" s="53"/>
      <c r="EM79" s="53"/>
      <c r="EN79" s="53"/>
      <c r="EO79" s="53"/>
      <c r="EP79" s="53"/>
      <c r="EQ79" s="53"/>
      <c r="ER79" s="53"/>
      <c r="ES79" s="53"/>
      <c r="ET79" s="53"/>
      <c r="EU79" s="53"/>
      <c r="EV79" s="53"/>
      <c r="EW79" s="53"/>
      <c r="EX79" s="53"/>
      <c r="EY79" s="53"/>
      <c r="EZ79" s="53"/>
      <c r="FA79" s="53"/>
      <c r="FB79" s="53"/>
      <c r="FC79" s="53"/>
      <c r="FD79" s="53"/>
      <c r="FE79" s="53"/>
      <c r="FF79" s="53"/>
      <c r="FG79" s="53"/>
      <c r="FH79" s="53"/>
      <c r="FI79" s="53"/>
      <c r="FJ79" s="53"/>
      <c r="FK79" s="53"/>
      <c r="FL79" s="53"/>
      <c r="FM79" s="53"/>
      <c r="FN79" s="53"/>
      <c r="FO79" s="53"/>
      <c r="FP79" s="53"/>
      <c r="FQ79" s="53"/>
      <c r="FR79" s="53"/>
      <c r="FS79" s="53"/>
      <c r="FT79" s="53"/>
      <c r="FU79" s="53"/>
      <c r="FV79" s="53"/>
      <c r="FW79" s="53"/>
      <c r="FX79" s="53"/>
      <c r="FY79" s="53"/>
      <c r="FZ79" s="53"/>
      <c r="GA79" s="53"/>
      <c r="GB79" s="53"/>
      <c r="GC79" s="53"/>
      <c r="GD79" s="53"/>
      <c r="GE79" s="53"/>
    </row>
    <row r="80" spans="1:187" ht="22.5" customHeight="1" x14ac:dyDescent="0.2">
      <c r="A80" s="137" t="s">
        <v>351</v>
      </c>
      <c r="B80" s="137"/>
      <c r="C80" s="137"/>
      <c r="D80" s="137"/>
      <c r="E80" s="137"/>
      <c r="F80" s="138" t="s">
        <v>20</v>
      </c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  <c r="AC80" s="139"/>
      <c r="AD80" s="139"/>
      <c r="AE80" s="139"/>
      <c r="AF80" s="139"/>
      <c r="AG80" s="139"/>
      <c r="AH80" s="139"/>
      <c r="AI80" s="139"/>
      <c r="AJ80" s="139"/>
      <c r="AK80" s="139"/>
      <c r="AL80" s="139"/>
      <c r="AM80" s="139"/>
      <c r="AN80" s="139"/>
      <c r="AO80" s="139"/>
      <c r="AP80" s="139"/>
      <c r="AQ80" s="139"/>
      <c r="AR80" s="139"/>
      <c r="AS80" s="139"/>
      <c r="AT80" s="139"/>
      <c r="AU80" s="139"/>
      <c r="AV80" s="139"/>
      <c r="AW80" s="139"/>
      <c r="AX80" s="139"/>
      <c r="AY80" s="139"/>
      <c r="AZ80" s="139"/>
      <c r="BA80" s="139"/>
      <c r="BB80" s="139"/>
      <c r="BC80" s="139"/>
      <c r="BD80" s="139"/>
      <c r="BE80" s="139"/>
      <c r="BF80" s="139"/>
      <c r="BG80" s="139"/>
      <c r="BH80" s="139"/>
      <c r="BI80" s="139"/>
      <c r="BJ80" s="139"/>
      <c r="BK80" s="139"/>
      <c r="BL80" s="139"/>
      <c r="BM80" s="139"/>
      <c r="BN80" s="139"/>
      <c r="BO80" s="139"/>
      <c r="BP80" s="139"/>
      <c r="BQ80" s="139"/>
      <c r="BR80" s="139"/>
      <c r="BS80" s="139"/>
      <c r="BT80" s="139"/>
      <c r="BU80" s="139"/>
      <c r="BV80" s="139"/>
      <c r="BW80" s="139"/>
      <c r="BX80" s="139"/>
      <c r="BY80" s="139"/>
      <c r="BZ80" s="139"/>
      <c r="CA80" s="139"/>
      <c r="CB80" s="139"/>
      <c r="CC80" s="139"/>
      <c r="CD80" s="139"/>
      <c r="CE80" s="139"/>
      <c r="CF80" s="139"/>
      <c r="CG80" s="139"/>
      <c r="CH80" s="139"/>
      <c r="CI80" s="139"/>
      <c r="CJ80" s="139"/>
      <c r="CK80" s="139"/>
      <c r="CL80" s="139"/>
      <c r="CM80" s="139"/>
      <c r="CN80" s="139"/>
      <c r="CO80" s="139"/>
      <c r="CP80" s="139"/>
      <c r="CQ80" s="139"/>
      <c r="CR80" s="139"/>
      <c r="CS80" s="139"/>
      <c r="CT80" s="139"/>
      <c r="CU80" s="139"/>
      <c r="CV80" s="139"/>
      <c r="CW80" s="139"/>
      <c r="CX80" s="139"/>
      <c r="CY80" s="139"/>
      <c r="CZ80" s="139"/>
      <c r="DA80" s="139"/>
      <c r="DB80" s="139"/>
      <c r="DC80" s="139"/>
      <c r="DD80" s="139"/>
      <c r="DE80" s="139"/>
      <c r="DF80" s="139"/>
      <c r="DG80" s="139"/>
      <c r="DH80" s="139"/>
      <c r="DI80" s="139"/>
      <c r="DJ80" s="139"/>
      <c r="DK80" s="139"/>
      <c r="DL80" s="139"/>
      <c r="DM80" s="139"/>
      <c r="DN80" s="139"/>
      <c r="DO80" s="139"/>
      <c r="DP80" s="139"/>
      <c r="DQ80" s="139"/>
      <c r="DR80" s="139"/>
      <c r="DS80" s="139"/>
      <c r="DT80" s="139"/>
      <c r="DU80" s="139"/>
      <c r="DV80" s="139"/>
      <c r="DW80" s="139"/>
      <c r="DX80" s="139"/>
      <c r="DY80" s="139"/>
      <c r="DZ80" s="139"/>
      <c r="EA80" s="139"/>
      <c r="EB80" s="139"/>
      <c r="EC80" s="139"/>
      <c r="ED80" s="139"/>
      <c r="EE80" s="139"/>
      <c r="EF80" s="139"/>
      <c r="EG80" s="139"/>
      <c r="EH80" s="139"/>
      <c r="EI80" s="139"/>
      <c r="EJ80" s="139"/>
      <c r="EK80" s="139"/>
      <c r="EL80" s="139"/>
      <c r="EM80" s="139"/>
      <c r="EN80" s="139"/>
      <c r="EO80" s="139"/>
      <c r="EP80" s="139"/>
      <c r="EQ80" s="139"/>
      <c r="ER80" s="140"/>
      <c r="ES80" s="138" t="s">
        <v>376</v>
      </c>
      <c r="ET80" s="139"/>
      <c r="EU80" s="139"/>
      <c r="EV80" s="139"/>
      <c r="EW80" s="139"/>
      <c r="EX80" s="139"/>
      <c r="EY80" s="139"/>
      <c r="EZ80" s="139"/>
      <c r="FA80" s="139"/>
      <c r="FB80" s="139"/>
      <c r="FC80" s="139"/>
      <c r="FD80" s="139"/>
      <c r="FE80" s="139"/>
      <c r="FF80" s="139"/>
      <c r="FG80" s="139"/>
      <c r="FH80" s="139"/>
      <c r="FI80" s="139"/>
      <c r="FJ80" s="139"/>
      <c r="FK80" s="139"/>
      <c r="FL80" s="139"/>
      <c r="FM80" s="139"/>
      <c r="FN80" s="139"/>
      <c r="FO80" s="139"/>
      <c r="FP80" s="139"/>
      <c r="FQ80" s="139"/>
      <c r="FR80" s="139"/>
      <c r="FS80" s="139"/>
      <c r="FT80" s="139"/>
      <c r="FU80" s="139"/>
      <c r="FV80" s="139"/>
      <c r="FW80" s="139"/>
      <c r="FX80" s="139"/>
      <c r="FY80" s="139"/>
      <c r="FZ80" s="139"/>
      <c r="GA80" s="139"/>
      <c r="GB80" s="139"/>
      <c r="GC80" s="139"/>
      <c r="GD80" s="139"/>
      <c r="GE80" s="140"/>
    </row>
    <row r="81" spans="1:187" x14ac:dyDescent="0.2">
      <c r="A81" s="137">
        <v>1</v>
      </c>
      <c r="B81" s="137"/>
      <c r="C81" s="137"/>
      <c r="D81" s="137"/>
      <c r="E81" s="137"/>
      <c r="F81" s="141" t="s">
        <v>399</v>
      </c>
      <c r="G81" s="142"/>
      <c r="H81" s="142"/>
      <c r="I81" s="142"/>
      <c r="J81" s="142"/>
      <c r="K81" s="142"/>
      <c r="L81" s="142"/>
      <c r="M81" s="142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2"/>
      <c r="Y81" s="142"/>
      <c r="Z81" s="142"/>
      <c r="AA81" s="142"/>
      <c r="AB81" s="142"/>
      <c r="AC81" s="142"/>
      <c r="AD81" s="142"/>
      <c r="AE81" s="142"/>
      <c r="AF81" s="142"/>
      <c r="AG81" s="142"/>
      <c r="AH81" s="142"/>
      <c r="AI81" s="142"/>
      <c r="AJ81" s="142"/>
      <c r="AK81" s="142"/>
      <c r="AL81" s="142"/>
      <c r="AM81" s="142"/>
      <c r="AN81" s="142"/>
      <c r="AO81" s="142"/>
      <c r="AP81" s="142"/>
      <c r="AQ81" s="142"/>
      <c r="AR81" s="142"/>
      <c r="AS81" s="142"/>
      <c r="AT81" s="142"/>
      <c r="AU81" s="142"/>
      <c r="AV81" s="142"/>
      <c r="AW81" s="142"/>
      <c r="AX81" s="142"/>
      <c r="AY81" s="142"/>
      <c r="AZ81" s="142"/>
      <c r="BA81" s="142"/>
      <c r="BB81" s="142"/>
      <c r="BC81" s="142"/>
      <c r="BD81" s="142"/>
      <c r="BE81" s="142"/>
      <c r="BF81" s="142"/>
      <c r="BG81" s="142"/>
      <c r="BH81" s="142"/>
      <c r="BI81" s="142"/>
      <c r="BJ81" s="142"/>
      <c r="BK81" s="142"/>
      <c r="BL81" s="142"/>
      <c r="BM81" s="142"/>
      <c r="BN81" s="142"/>
      <c r="BO81" s="142"/>
      <c r="BP81" s="142"/>
      <c r="BQ81" s="142"/>
      <c r="BR81" s="142"/>
      <c r="BS81" s="142"/>
      <c r="BT81" s="142"/>
      <c r="BU81" s="142"/>
      <c r="BV81" s="142"/>
      <c r="BW81" s="142"/>
      <c r="BX81" s="142"/>
      <c r="BY81" s="142"/>
      <c r="BZ81" s="142"/>
      <c r="CA81" s="142"/>
      <c r="CB81" s="142"/>
      <c r="CC81" s="142"/>
      <c r="CD81" s="142"/>
      <c r="CE81" s="142"/>
      <c r="CF81" s="142"/>
      <c r="CG81" s="142"/>
      <c r="CH81" s="142"/>
      <c r="CI81" s="142"/>
      <c r="CJ81" s="142"/>
      <c r="CK81" s="142"/>
      <c r="CL81" s="142"/>
      <c r="CM81" s="142"/>
      <c r="CN81" s="142"/>
      <c r="CO81" s="142"/>
      <c r="CP81" s="142"/>
      <c r="CQ81" s="142"/>
      <c r="CR81" s="142"/>
      <c r="CS81" s="142"/>
      <c r="CT81" s="142"/>
      <c r="CU81" s="142"/>
      <c r="CV81" s="142"/>
      <c r="CW81" s="142"/>
      <c r="CX81" s="142"/>
      <c r="CY81" s="142"/>
      <c r="CZ81" s="142"/>
      <c r="DA81" s="142"/>
      <c r="DB81" s="142"/>
      <c r="DC81" s="142"/>
      <c r="DD81" s="142"/>
      <c r="DE81" s="142"/>
      <c r="DF81" s="142"/>
      <c r="DG81" s="142"/>
      <c r="DH81" s="142"/>
      <c r="DI81" s="142"/>
      <c r="DJ81" s="142"/>
      <c r="DK81" s="142"/>
      <c r="DL81" s="142"/>
      <c r="DM81" s="142"/>
      <c r="DN81" s="142"/>
      <c r="DO81" s="142"/>
      <c r="DP81" s="142"/>
      <c r="DQ81" s="142"/>
      <c r="DR81" s="142"/>
      <c r="DS81" s="142"/>
      <c r="DT81" s="142"/>
      <c r="DU81" s="142"/>
      <c r="DV81" s="142"/>
      <c r="DW81" s="142"/>
      <c r="DX81" s="142"/>
      <c r="DY81" s="142"/>
      <c r="DZ81" s="142"/>
      <c r="EA81" s="142"/>
      <c r="EB81" s="142"/>
      <c r="EC81" s="142"/>
      <c r="ED81" s="142"/>
      <c r="EE81" s="142"/>
      <c r="EF81" s="142"/>
      <c r="EG81" s="142"/>
      <c r="EH81" s="142"/>
      <c r="EI81" s="142"/>
      <c r="EJ81" s="142"/>
      <c r="EK81" s="142"/>
      <c r="EL81" s="142"/>
      <c r="EM81" s="142"/>
      <c r="EN81" s="142"/>
      <c r="EO81" s="142"/>
      <c r="EP81" s="142"/>
      <c r="EQ81" s="142"/>
      <c r="ER81" s="143"/>
      <c r="ES81" s="180">
        <f>99999+411516</f>
        <v>511515</v>
      </c>
      <c r="ET81" s="181"/>
      <c r="EU81" s="181"/>
      <c r="EV81" s="181"/>
      <c r="EW81" s="181"/>
      <c r="EX81" s="181"/>
      <c r="EY81" s="181"/>
      <c r="EZ81" s="181"/>
      <c r="FA81" s="181"/>
      <c r="FB81" s="181"/>
      <c r="FC81" s="181"/>
      <c r="FD81" s="181"/>
      <c r="FE81" s="181"/>
      <c r="FF81" s="181"/>
      <c r="FG81" s="181"/>
      <c r="FH81" s="181"/>
      <c r="FI81" s="181"/>
      <c r="FJ81" s="181"/>
      <c r="FK81" s="181"/>
      <c r="FL81" s="181"/>
      <c r="FM81" s="181"/>
      <c r="FN81" s="181"/>
      <c r="FO81" s="181"/>
      <c r="FP81" s="181"/>
      <c r="FQ81" s="181"/>
      <c r="FR81" s="181"/>
      <c r="FS81" s="181"/>
      <c r="FT81" s="181"/>
      <c r="FU81" s="181"/>
      <c r="FV81" s="181"/>
      <c r="FW81" s="181"/>
      <c r="FX81" s="181"/>
      <c r="FY81" s="181"/>
      <c r="FZ81" s="181"/>
      <c r="GA81" s="181"/>
      <c r="GB81" s="181"/>
      <c r="GC81" s="181"/>
      <c r="GD81" s="181"/>
      <c r="GE81" s="182"/>
    </row>
    <row r="82" spans="1:187" ht="11.25" customHeight="1" x14ac:dyDescent="0.2">
      <c r="A82" s="141" t="s">
        <v>371</v>
      </c>
      <c r="B82" s="142"/>
      <c r="C82" s="142"/>
      <c r="D82" s="142"/>
      <c r="E82" s="142"/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  <c r="Y82" s="142"/>
      <c r="Z82" s="142"/>
      <c r="AA82" s="142"/>
      <c r="AB82" s="142"/>
      <c r="AC82" s="142"/>
      <c r="AD82" s="142"/>
      <c r="AE82" s="142"/>
      <c r="AF82" s="142"/>
      <c r="AG82" s="142"/>
      <c r="AH82" s="142"/>
      <c r="AI82" s="142"/>
      <c r="AJ82" s="142"/>
      <c r="AK82" s="142"/>
      <c r="AL82" s="142"/>
      <c r="AM82" s="142"/>
      <c r="AN82" s="142"/>
      <c r="AO82" s="142"/>
      <c r="AP82" s="142"/>
      <c r="AQ82" s="142"/>
      <c r="AR82" s="142"/>
      <c r="AS82" s="142"/>
      <c r="AT82" s="142"/>
      <c r="AU82" s="142"/>
      <c r="AV82" s="142"/>
      <c r="AW82" s="142"/>
      <c r="AX82" s="142"/>
      <c r="AY82" s="142"/>
      <c r="AZ82" s="142"/>
      <c r="BA82" s="142"/>
      <c r="BB82" s="142"/>
      <c r="BC82" s="142"/>
      <c r="BD82" s="142"/>
      <c r="BE82" s="142"/>
      <c r="BF82" s="142"/>
      <c r="BG82" s="142"/>
      <c r="BH82" s="142"/>
      <c r="BI82" s="142"/>
      <c r="BJ82" s="142"/>
      <c r="BK82" s="142"/>
      <c r="BL82" s="142"/>
      <c r="BM82" s="142"/>
      <c r="BN82" s="142"/>
      <c r="BO82" s="142"/>
      <c r="BP82" s="142"/>
      <c r="BQ82" s="142"/>
      <c r="BR82" s="142"/>
      <c r="BS82" s="142"/>
      <c r="BT82" s="142"/>
      <c r="BU82" s="142"/>
      <c r="BV82" s="142"/>
      <c r="BW82" s="142"/>
      <c r="BX82" s="142"/>
      <c r="BY82" s="142"/>
      <c r="BZ82" s="142"/>
      <c r="CA82" s="142"/>
      <c r="CB82" s="142"/>
      <c r="CC82" s="142"/>
      <c r="CD82" s="142"/>
      <c r="CE82" s="142"/>
      <c r="CF82" s="142"/>
      <c r="CG82" s="142"/>
      <c r="CH82" s="142"/>
      <c r="CI82" s="142"/>
      <c r="CJ82" s="142"/>
      <c r="CK82" s="142"/>
      <c r="CL82" s="142"/>
      <c r="CM82" s="142"/>
      <c r="CN82" s="142"/>
      <c r="CO82" s="142"/>
      <c r="CP82" s="142"/>
      <c r="CQ82" s="142"/>
      <c r="CR82" s="142"/>
      <c r="CS82" s="142"/>
      <c r="CT82" s="142"/>
      <c r="CU82" s="142"/>
      <c r="CV82" s="142"/>
      <c r="CW82" s="142"/>
      <c r="CX82" s="142"/>
      <c r="CY82" s="142"/>
      <c r="CZ82" s="142"/>
      <c r="DA82" s="142"/>
      <c r="DB82" s="142"/>
      <c r="DC82" s="142"/>
      <c r="DD82" s="142"/>
      <c r="DE82" s="142"/>
      <c r="DF82" s="142"/>
      <c r="DG82" s="142"/>
      <c r="DH82" s="142"/>
      <c r="DI82" s="142"/>
      <c r="DJ82" s="142"/>
      <c r="DK82" s="142"/>
      <c r="DL82" s="142"/>
      <c r="DM82" s="142"/>
      <c r="DN82" s="142"/>
      <c r="DO82" s="142"/>
      <c r="DP82" s="142"/>
      <c r="DQ82" s="142"/>
      <c r="DR82" s="142"/>
      <c r="DS82" s="142"/>
      <c r="DT82" s="142"/>
      <c r="DU82" s="142"/>
      <c r="DV82" s="142"/>
      <c r="DW82" s="142"/>
      <c r="DX82" s="142"/>
      <c r="DY82" s="142"/>
      <c r="DZ82" s="142"/>
      <c r="EA82" s="142"/>
      <c r="EB82" s="142"/>
      <c r="EC82" s="142"/>
      <c r="ED82" s="142"/>
      <c r="EE82" s="142"/>
      <c r="EF82" s="142"/>
      <c r="EG82" s="142"/>
      <c r="EH82" s="142"/>
      <c r="EI82" s="142"/>
      <c r="EJ82" s="142"/>
      <c r="EK82" s="142"/>
      <c r="EL82" s="142"/>
      <c r="EM82" s="142"/>
      <c r="EN82" s="142"/>
      <c r="EO82" s="142"/>
      <c r="EP82" s="142"/>
      <c r="EQ82" s="142"/>
      <c r="ER82" s="143"/>
      <c r="ES82" s="138"/>
      <c r="ET82" s="139"/>
      <c r="EU82" s="139"/>
      <c r="EV82" s="139"/>
      <c r="EW82" s="139"/>
      <c r="EX82" s="139"/>
      <c r="EY82" s="139"/>
      <c r="EZ82" s="139"/>
      <c r="FA82" s="139"/>
      <c r="FB82" s="139"/>
      <c r="FC82" s="139"/>
      <c r="FD82" s="139"/>
      <c r="FE82" s="139"/>
      <c r="FF82" s="139"/>
      <c r="FG82" s="139"/>
      <c r="FH82" s="139"/>
      <c r="FI82" s="139"/>
      <c r="FJ82" s="139"/>
      <c r="FK82" s="139"/>
      <c r="FL82" s="139"/>
      <c r="FM82" s="139"/>
      <c r="FN82" s="139"/>
      <c r="FO82" s="139"/>
      <c r="FP82" s="139"/>
      <c r="FQ82" s="139"/>
      <c r="FR82" s="139"/>
      <c r="FS82" s="139"/>
      <c r="FT82" s="139"/>
      <c r="FU82" s="139"/>
      <c r="FV82" s="139"/>
      <c r="FW82" s="139"/>
      <c r="FX82" s="139"/>
      <c r="FY82" s="139"/>
      <c r="FZ82" s="139"/>
      <c r="GA82" s="139"/>
      <c r="GB82" s="139"/>
      <c r="GC82" s="139"/>
      <c r="GD82" s="139"/>
      <c r="GE82" s="140"/>
    </row>
    <row r="83" spans="1:187" hidden="1" x14ac:dyDescent="0.2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  <c r="CM83" s="54"/>
      <c r="CN83" s="54"/>
      <c r="CO83" s="54"/>
      <c r="CP83" s="54"/>
      <c r="CQ83" s="54"/>
      <c r="CR83" s="54"/>
      <c r="CS83" s="54"/>
      <c r="CT83" s="54"/>
      <c r="CU83" s="54"/>
      <c r="CV83" s="54"/>
      <c r="CW83" s="54"/>
      <c r="CX83" s="54"/>
      <c r="CY83" s="54"/>
      <c r="CZ83" s="54"/>
      <c r="DA83" s="54"/>
      <c r="DB83" s="54"/>
      <c r="DC83" s="54"/>
      <c r="DD83" s="54"/>
      <c r="DE83" s="54"/>
      <c r="DF83" s="54"/>
      <c r="DG83" s="54"/>
      <c r="DH83" s="54"/>
      <c r="DI83" s="54"/>
      <c r="DJ83" s="54"/>
      <c r="DK83" s="54"/>
      <c r="DL83" s="54"/>
      <c r="DM83" s="54"/>
      <c r="DN83" s="54"/>
      <c r="DO83" s="54"/>
      <c r="DP83" s="54"/>
      <c r="DQ83" s="54"/>
      <c r="DR83" s="54"/>
      <c r="DS83" s="54"/>
      <c r="DT83" s="54"/>
      <c r="DU83" s="54"/>
      <c r="DV83" s="54"/>
      <c r="DW83" s="54"/>
      <c r="DX83" s="54"/>
      <c r="DY83" s="54"/>
      <c r="DZ83" s="54"/>
      <c r="EA83" s="54"/>
      <c r="EB83" s="54"/>
      <c r="EC83" s="54"/>
      <c r="ED83" s="54"/>
      <c r="EE83" s="54"/>
      <c r="EF83" s="54"/>
      <c r="EG83" s="54"/>
      <c r="EH83" s="54"/>
      <c r="EI83" s="54"/>
      <c r="EJ83" s="54"/>
      <c r="EK83" s="54"/>
      <c r="EL83" s="54"/>
      <c r="EM83" s="54"/>
      <c r="EN83" s="54"/>
      <c r="EO83" s="54"/>
      <c r="EP83" s="54"/>
      <c r="EQ83" s="54"/>
      <c r="ER83" s="54"/>
      <c r="ES83" s="54"/>
      <c r="ET83" s="54"/>
      <c r="EU83" s="54"/>
      <c r="EV83" s="54"/>
      <c r="EW83" s="54"/>
      <c r="EX83" s="54"/>
      <c r="EY83" s="54"/>
      <c r="EZ83" s="54"/>
      <c r="FA83" s="54"/>
      <c r="FB83" s="54"/>
      <c r="FC83" s="54"/>
      <c r="FD83" s="54"/>
      <c r="FE83" s="54"/>
      <c r="FF83" s="54"/>
      <c r="FG83" s="54"/>
      <c r="FH83" s="54"/>
      <c r="FI83" s="54"/>
      <c r="FJ83" s="54"/>
      <c r="FK83" s="54"/>
      <c r="FL83" s="54"/>
      <c r="FM83" s="54"/>
      <c r="FN83" s="54"/>
      <c r="FO83" s="54"/>
      <c r="FP83" s="54"/>
      <c r="FQ83" s="54"/>
      <c r="FR83" s="54"/>
      <c r="FS83" s="54"/>
      <c r="FT83" s="54"/>
      <c r="FU83" s="54"/>
      <c r="FV83" s="54"/>
      <c r="FW83" s="54"/>
      <c r="FX83" s="54"/>
      <c r="FY83" s="54"/>
      <c r="FZ83" s="54"/>
      <c r="GA83" s="54"/>
      <c r="GB83" s="54"/>
      <c r="GC83" s="54"/>
      <c r="GD83" s="54"/>
      <c r="GE83" s="54"/>
    </row>
    <row r="84" spans="1:187" hidden="1" x14ac:dyDescent="0.2">
      <c r="A84" s="183" t="s">
        <v>408</v>
      </c>
      <c r="B84" s="183"/>
      <c r="C84" s="183"/>
      <c r="D84" s="183"/>
      <c r="E84" s="183"/>
      <c r="F84" s="183"/>
      <c r="G84" s="183"/>
      <c r="H84" s="183"/>
      <c r="I84" s="183"/>
      <c r="J84" s="183"/>
      <c r="K84" s="183"/>
      <c r="L84" s="183"/>
      <c r="M84" s="183"/>
      <c r="N84" s="183"/>
      <c r="O84" s="183"/>
      <c r="P84" s="183"/>
      <c r="Q84" s="183"/>
      <c r="R84" s="183"/>
      <c r="S84" s="183"/>
      <c r="T84" s="183"/>
      <c r="U84" s="183"/>
      <c r="V84" s="183"/>
      <c r="W84" s="183"/>
      <c r="X84" s="183"/>
      <c r="Y84" s="183"/>
      <c r="Z84" s="183"/>
      <c r="AA84" s="183"/>
      <c r="AB84" s="183"/>
      <c r="AC84" s="183"/>
      <c r="AD84" s="183"/>
      <c r="AE84" s="183"/>
      <c r="AF84" s="183"/>
      <c r="AG84" s="183"/>
      <c r="AH84" s="183"/>
      <c r="AI84" s="183"/>
      <c r="AJ84" s="183"/>
      <c r="AK84" s="183"/>
      <c r="AL84" s="183"/>
      <c r="AM84" s="183"/>
      <c r="AN84" s="183"/>
      <c r="AO84" s="183"/>
      <c r="AP84" s="183"/>
      <c r="AQ84" s="183"/>
      <c r="AR84" s="183"/>
      <c r="AS84" s="183"/>
      <c r="AT84" s="183"/>
      <c r="AU84" s="183"/>
      <c r="AV84" s="183"/>
      <c r="AW84" s="183"/>
      <c r="AX84" s="183"/>
      <c r="AY84" s="183"/>
      <c r="AZ84" s="183"/>
      <c r="BA84" s="183"/>
      <c r="BB84" s="183"/>
      <c r="BC84" s="183"/>
      <c r="BD84" s="183"/>
      <c r="BE84" s="183"/>
      <c r="BF84" s="183"/>
      <c r="BG84" s="183"/>
      <c r="BH84" s="183"/>
      <c r="BI84" s="183"/>
      <c r="BJ84" s="183"/>
      <c r="BK84" s="183"/>
      <c r="BL84" s="183"/>
      <c r="BM84" s="183"/>
      <c r="BN84" s="183"/>
      <c r="BO84" s="183"/>
      <c r="BP84" s="183"/>
      <c r="BQ84" s="183"/>
      <c r="BR84" s="183"/>
      <c r="BS84" s="183"/>
      <c r="BT84" s="183"/>
      <c r="BU84" s="183"/>
      <c r="BV84" s="183"/>
      <c r="BW84" s="183"/>
      <c r="BX84" s="183"/>
      <c r="BY84" s="183"/>
      <c r="BZ84" s="183"/>
      <c r="CA84" s="183"/>
      <c r="CB84" s="183"/>
      <c r="CC84" s="183"/>
      <c r="CD84" s="183"/>
      <c r="CE84" s="183"/>
      <c r="CF84" s="183"/>
      <c r="CG84" s="183"/>
      <c r="CH84" s="183"/>
      <c r="CI84" s="183"/>
      <c r="CJ84" s="183"/>
      <c r="CK84" s="183"/>
      <c r="CL84" s="183"/>
      <c r="CM84" s="183"/>
      <c r="CN84" s="183"/>
      <c r="CO84" s="183"/>
      <c r="CP84" s="183"/>
      <c r="CQ84" s="183"/>
      <c r="CR84" s="183"/>
      <c r="CS84" s="183"/>
      <c r="CT84" s="183"/>
      <c r="CU84" s="183"/>
      <c r="CV84" s="183"/>
      <c r="CW84" s="183"/>
      <c r="CX84" s="183"/>
      <c r="CY84" s="183"/>
      <c r="CZ84" s="183"/>
      <c r="DA84" s="183"/>
      <c r="DB84" s="183"/>
      <c r="DC84" s="183"/>
      <c r="DD84" s="183"/>
      <c r="DE84" s="183"/>
      <c r="DF84" s="183"/>
      <c r="DG84" s="183"/>
      <c r="DH84" s="183"/>
      <c r="DI84" s="183"/>
      <c r="DJ84" s="183"/>
      <c r="DK84" s="183"/>
      <c r="DL84" s="183"/>
      <c r="DM84" s="183"/>
      <c r="DN84" s="183"/>
      <c r="DO84" s="183"/>
      <c r="DP84" s="183"/>
      <c r="DQ84" s="183"/>
      <c r="DR84" s="183"/>
      <c r="DS84" s="183"/>
      <c r="DT84" s="183"/>
      <c r="DU84" s="183"/>
      <c r="DV84" s="183"/>
      <c r="DW84" s="183"/>
      <c r="DX84" s="183"/>
      <c r="DY84" s="183"/>
      <c r="DZ84" s="183"/>
      <c r="EA84" s="183"/>
      <c r="EB84" s="183"/>
      <c r="EC84" s="183"/>
      <c r="ED84" s="183"/>
      <c r="EE84" s="183"/>
      <c r="EF84" s="183"/>
      <c r="EG84" s="183"/>
      <c r="EH84" s="183"/>
      <c r="EI84" s="183"/>
      <c r="EJ84" s="183"/>
      <c r="EK84" s="183"/>
      <c r="EL84" s="183"/>
      <c r="EM84" s="183"/>
      <c r="EN84" s="183"/>
      <c r="EO84" s="183"/>
      <c r="EP84" s="183"/>
      <c r="EQ84" s="183"/>
      <c r="ER84" s="183"/>
      <c r="ES84" s="183"/>
      <c r="ET84" s="183"/>
      <c r="EU84" s="183"/>
      <c r="EV84" s="183"/>
      <c r="EW84" s="183"/>
      <c r="EX84" s="183"/>
      <c r="EY84" s="183"/>
      <c r="EZ84" s="183"/>
      <c r="FA84" s="183"/>
      <c r="FB84" s="183"/>
      <c r="FC84" s="183"/>
      <c r="FD84" s="183"/>
      <c r="FE84" s="183"/>
      <c r="FF84" s="183"/>
      <c r="FG84" s="183"/>
      <c r="FH84" s="183"/>
      <c r="FI84" s="183"/>
      <c r="FJ84" s="183"/>
      <c r="FK84" s="183"/>
      <c r="FL84" s="183"/>
      <c r="FM84" s="183"/>
      <c r="FN84" s="183"/>
      <c r="FO84" s="183"/>
      <c r="FP84" s="183"/>
      <c r="FQ84" s="183"/>
      <c r="FR84" s="183"/>
      <c r="FS84" s="183"/>
      <c r="FT84" s="183"/>
      <c r="FU84" s="183"/>
      <c r="FV84" s="183"/>
      <c r="FW84" s="183"/>
      <c r="FX84" s="183"/>
      <c r="FY84" s="183"/>
      <c r="FZ84" s="183"/>
      <c r="GA84" s="183"/>
      <c r="GB84" s="183"/>
      <c r="GC84" s="183"/>
      <c r="GD84" s="183"/>
      <c r="GE84" s="183"/>
    </row>
    <row r="85" spans="1:187" ht="6" hidden="1" customHeight="1" x14ac:dyDescent="0.2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  <c r="CM85" s="54"/>
      <c r="CN85" s="54"/>
      <c r="CO85" s="54"/>
      <c r="CP85" s="54"/>
      <c r="CQ85" s="54"/>
      <c r="CR85" s="54"/>
      <c r="CS85" s="54"/>
      <c r="CT85" s="54"/>
      <c r="CU85" s="54"/>
      <c r="CV85" s="54"/>
      <c r="CW85" s="54"/>
      <c r="CX85" s="54"/>
      <c r="CY85" s="54"/>
      <c r="CZ85" s="54"/>
      <c r="DA85" s="54"/>
      <c r="DB85" s="54"/>
      <c r="DC85" s="54"/>
      <c r="DD85" s="54"/>
      <c r="DE85" s="54"/>
      <c r="DF85" s="54"/>
      <c r="DG85" s="54"/>
      <c r="DH85" s="54"/>
      <c r="DI85" s="54"/>
      <c r="DJ85" s="54"/>
      <c r="DK85" s="54"/>
      <c r="DL85" s="54"/>
      <c r="DM85" s="54"/>
      <c r="DN85" s="54"/>
      <c r="DO85" s="54"/>
      <c r="DP85" s="54"/>
      <c r="DQ85" s="54"/>
      <c r="DR85" s="54"/>
      <c r="DS85" s="54"/>
      <c r="DT85" s="54"/>
      <c r="DU85" s="54"/>
      <c r="DV85" s="54"/>
      <c r="DW85" s="54"/>
      <c r="DX85" s="54"/>
      <c r="DY85" s="54"/>
      <c r="DZ85" s="54"/>
      <c r="EA85" s="54"/>
      <c r="EB85" s="54"/>
      <c r="EC85" s="54"/>
      <c r="ED85" s="54"/>
      <c r="EE85" s="54"/>
      <c r="EF85" s="54"/>
      <c r="EG85" s="54"/>
      <c r="EH85" s="54"/>
      <c r="EI85" s="54"/>
      <c r="EJ85" s="54"/>
      <c r="EK85" s="54"/>
      <c r="EL85" s="54"/>
      <c r="EM85" s="54"/>
      <c r="EN85" s="54"/>
      <c r="EO85" s="54"/>
      <c r="EP85" s="54"/>
      <c r="EQ85" s="54"/>
      <c r="ER85" s="54"/>
      <c r="ES85" s="54"/>
      <c r="ET85" s="54"/>
      <c r="EU85" s="54"/>
      <c r="EV85" s="54"/>
      <c r="EW85" s="54"/>
      <c r="EX85" s="54"/>
      <c r="EY85" s="54"/>
      <c r="EZ85" s="54"/>
      <c r="FA85" s="54"/>
      <c r="FB85" s="54"/>
      <c r="FC85" s="54"/>
      <c r="FD85" s="54"/>
      <c r="FE85" s="54"/>
      <c r="FF85" s="54"/>
      <c r="FG85" s="54"/>
      <c r="FH85" s="54"/>
      <c r="FI85" s="54"/>
      <c r="FJ85" s="54"/>
      <c r="FK85" s="54"/>
      <c r="FL85" s="54"/>
      <c r="FM85" s="54"/>
      <c r="FN85" s="54"/>
      <c r="FO85" s="54"/>
      <c r="FP85" s="54"/>
      <c r="FQ85" s="54"/>
      <c r="FR85" s="54"/>
      <c r="FS85" s="54"/>
      <c r="FT85" s="54"/>
      <c r="FU85" s="54"/>
      <c r="FV85" s="54"/>
      <c r="FW85" s="54"/>
      <c r="FX85" s="54"/>
      <c r="FY85" s="54"/>
      <c r="FZ85" s="54"/>
      <c r="GA85" s="54"/>
      <c r="GB85" s="54"/>
      <c r="GC85" s="54"/>
      <c r="GD85" s="54"/>
      <c r="GE85" s="54"/>
    </row>
    <row r="86" spans="1:187" ht="21" hidden="1" customHeight="1" x14ac:dyDescent="0.2">
      <c r="A86" s="147" t="s">
        <v>351</v>
      </c>
      <c r="B86" s="147"/>
      <c r="C86" s="147"/>
      <c r="D86" s="147"/>
      <c r="E86" s="147"/>
      <c r="F86" s="147" t="s">
        <v>20</v>
      </c>
      <c r="G86" s="162"/>
      <c r="H86" s="162"/>
      <c r="I86" s="162"/>
      <c r="J86" s="162"/>
      <c r="K86" s="162"/>
      <c r="L86" s="162"/>
      <c r="M86" s="162"/>
      <c r="N86" s="162"/>
      <c r="O86" s="162"/>
      <c r="P86" s="162"/>
      <c r="Q86" s="162"/>
      <c r="R86" s="162"/>
      <c r="S86" s="162"/>
      <c r="T86" s="162"/>
      <c r="U86" s="162"/>
      <c r="V86" s="162"/>
      <c r="W86" s="162"/>
      <c r="X86" s="162"/>
      <c r="Y86" s="162"/>
      <c r="Z86" s="162"/>
      <c r="AA86" s="162"/>
      <c r="AB86" s="162"/>
      <c r="AC86" s="162"/>
      <c r="AD86" s="162"/>
      <c r="AE86" s="162"/>
      <c r="AF86" s="162"/>
      <c r="AG86" s="162"/>
      <c r="AH86" s="162"/>
      <c r="AI86" s="162"/>
      <c r="AJ86" s="162"/>
      <c r="AK86" s="162"/>
      <c r="AL86" s="162"/>
      <c r="AM86" s="162"/>
      <c r="AN86" s="162"/>
      <c r="AO86" s="162"/>
      <c r="AP86" s="162"/>
      <c r="AQ86" s="162"/>
      <c r="AR86" s="162"/>
      <c r="AS86" s="162"/>
      <c r="AT86" s="162"/>
      <c r="AU86" s="162"/>
      <c r="AV86" s="162"/>
      <c r="AW86" s="162"/>
      <c r="AX86" s="162"/>
      <c r="AY86" s="162"/>
      <c r="AZ86" s="162"/>
      <c r="BA86" s="162"/>
      <c r="BB86" s="162"/>
      <c r="BC86" s="162"/>
      <c r="BD86" s="162"/>
      <c r="BE86" s="162"/>
      <c r="BF86" s="162"/>
      <c r="BG86" s="162"/>
      <c r="BH86" s="162"/>
      <c r="BI86" s="162"/>
      <c r="BJ86" s="162"/>
      <c r="BK86" s="162"/>
      <c r="BL86" s="162"/>
      <c r="BM86" s="162"/>
      <c r="BN86" s="162"/>
      <c r="BO86" s="162"/>
      <c r="BP86" s="162"/>
      <c r="BQ86" s="162"/>
      <c r="BR86" s="162"/>
      <c r="BS86" s="162"/>
      <c r="BT86" s="162"/>
      <c r="BU86" s="162"/>
      <c r="BV86" s="162"/>
      <c r="BW86" s="162"/>
      <c r="BX86" s="162"/>
      <c r="BY86" s="162"/>
      <c r="BZ86" s="162"/>
      <c r="CA86" s="162"/>
      <c r="CB86" s="162"/>
      <c r="CC86" s="162"/>
      <c r="CD86" s="162"/>
      <c r="CE86" s="162"/>
      <c r="CF86" s="162"/>
      <c r="CG86" s="162"/>
      <c r="CH86" s="162"/>
      <c r="CI86" s="162"/>
      <c r="CJ86" s="162"/>
      <c r="CK86" s="162"/>
      <c r="CL86" s="162"/>
      <c r="CM86" s="162"/>
      <c r="CN86" s="162"/>
      <c r="CO86" s="162"/>
      <c r="CP86" s="162"/>
      <c r="CQ86" s="162"/>
      <c r="CR86" s="162"/>
      <c r="CS86" s="162"/>
      <c r="CT86" s="162"/>
      <c r="CU86" s="162"/>
      <c r="CV86" s="162"/>
      <c r="CW86" s="162"/>
      <c r="CX86" s="162"/>
      <c r="CY86" s="162"/>
      <c r="CZ86" s="162"/>
      <c r="DA86" s="162"/>
      <c r="DB86" s="162"/>
      <c r="DC86" s="162"/>
      <c r="DD86" s="162"/>
      <c r="DE86" s="162"/>
      <c r="DF86" s="162"/>
      <c r="DG86" s="162"/>
      <c r="DH86" s="162"/>
      <c r="DI86" s="162"/>
      <c r="DJ86" s="162"/>
      <c r="DK86" s="162"/>
      <c r="DL86" s="162"/>
      <c r="DM86" s="162"/>
      <c r="DN86" s="162"/>
      <c r="DO86" s="162"/>
      <c r="DP86" s="162"/>
      <c r="DQ86" s="162"/>
      <c r="DR86" s="162"/>
      <c r="DS86" s="162"/>
      <c r="DT86" s="162"/>
      <c r="DU86" s="162"/>
      <c r="DV86" s="162"/>
      <c r="DW86" s="150" t="s">
        <v>353</v>
      </c>
      <c r="DX86" s="151"/>
      <c r="DY86" s="151"/>
      <c r="DZ86" s="151"/>
      <c r="EA86" s="151"/>
      <c r="EB86" s="151"/>
      <c r="EC86" s="151"/>
      <c r="ED86" s="151"/>
      <c r="EE86" s="151"/>
      <c r="EF86" s="151"/>
      <c r="EG86" s="151"/>
      <c r="EH86" s="151"/>
      <c r="EI86" s="151"/>
      <c r="EJ86" s="151"/>
      <c r="EK86" s="151"/>
      <c r="EL86" s="151"/>
      <c r="EM86" s="151"/>
      <c r="EN86" s="151"/>
      <c r="EO86" s="151"/>
      <c r="EP86" s="151"/>
      <c r="EQ86" s="151"/>
      <c r="ER86" s="152"/>
      <c r="ES86" s="150" t="s">
        <v>376</v>
      </c>
      <c r="ET86" s="148"/>
      <c r="EU86" s="148"/>
      <c r="EV86" s="148"/>
      <c r="EW86" s="148"/>
      <c r="EX86" s="148"/>
      <c r="EY86" s="148"/>
      <c r="EZ86" s="148"/>
      <c r="FA86" s="148"/>
      <c r="FB86" s="148"/>
      <c r="FC86" s="148"/>
      <c r="FD86" s="148"/>
      <c r="FE86" s="148"/>
      <c r="FF86" s="148"/>
      <c r="FG86" s="148"/>
      <c r="FH86" s="148"/>
      <c r="FI86" s="148"/>
      <c r="FJ86" s="148"/>
      <c r="FK86" s="148"/>
      <c r="FL86" s="148"/>
      <c r="FM86" s="148"/>
      <c r="FN86" s="148"/>
      <c r="FO86" s="148"/>
      <c r="FP86" s="148"/>
      <c r="FQ86" s="148"/>
      <c r="FR86" s="148"/>
      <c r="FS86" s="148"/>
      <c r="FT86" s="148"/>
      <c r="FU86" s="148"/>
      <c r="FV86" s="148"/>
      <c r="FW86" s="148"/>
      <c r="FX86" s="148"/>
      <c r="FY86" s="148"/>
      <c r="FZ86" s="148"/>
      <c r="GA86" s="148"/>
      <c r="GB86" s="148"/>
      <c r="GC86" s="148"/>
      <c r="GD86" s="148"/>
      <c r="GE86" s="149"/>
    </row>
    <row r="87" spans="1:187" ht="13.2" hidden="1" x14ac:dyDescent="0.2">
      <c r="A87" s="147">
        <v>1</v>
      </c>
      <c r="B87" s="147"/>
      <c r="C87" s="147"/>
      <c r="D87" s="147"/>
      <c r="E87" s="147"/>
      <c r="F87" s="147"/>
      <c r="G87" s="162"/>
      <c r="H87" s="162"/>
      <c r="I87" s="162"/>
      <c r="J87" s="162"/>
      <c r="K87" s="162"/>
      <c r="L87" s="162"/>
      <c r="M87" s="162"/>
      <c r="N87" s="162"/>
      <c r="O87" s="162"/>
      <c r="P87" s="162"/>
      <c r="Q87" s="162"/>
      <c r="R87" s="162"/>
      <c r="S87" s="162"/>
      <c r="T87" s="162"/>
      <c r="U87" s="162"/>
      <c r="V87" s="162"/>
      <c r="W87" s="162"/>
      <c r="X87" s="162"/>
      <c r="Y87" s="162"/>
      <c r="Z87" s="162"/>
      <c r="AA87" s="162"/>
      <c r="AB87" s="162"/>
      <c r="AC87" s="162"/>
      <c r="AD87" s="162"/>
      <c r="AE87" s="162"/>
      <c r="AF87" s="162"/>
      <c r="AG87" s="162"/>
      <c r="AH87" s="162"/>
      <c r="AI87" s="162"/>
      <c r="AJ87" s="162"/>
      <c r="AK87" s="162"/>
      <c r="AL87" s="162"/>
      <c r="AM87" s="162"/>
      <c r="AN87" s="162"/>
      <c r="AO87" s="162"/>
      <c r="AP87" s="162"/>
      <c r="AQ87" s="162"/>
      <c r="AR87" s="162"/>
      <c r="AS87" s="162"/>
      <c r="AT87" s="162"/>
      <c r="AU87" s="162"/>
      <c r="AV87" s="162"/>
      <c r="AW87" s="162"/>
      <c r="AX87" s="162"/>
      <c r="AY87" s="162"/>
      <c r="AZ87" s="162"/>
      <c r="BA87" s="162"/>
      <c r="BB87" s="162"/>
      <c r="BC87" s="162"/>
      <c r="BD87" s="162"/>
      <c r="BE87" s="162"/>
      <c r="BF87" s="162"/>
      <c r="BG87" s="162"/>
      <c r="BH87" s="162"/>
      <c r="BI87" s="162"/>
      <c r="BJ87" s="162"/>
      <c r="BK87" s="162"/>
      <c r="BL87" s="162"/>
      <c r="BM87" s="162"/>
      <c r="BN87" s="162"/>
      <c r="BO87" s="162"/>
      <c r="BP87" s="162"/>
      <c r="BQ87" s="162"/>
      <c r="BR87" s="162"/>
      <c r="BS87" s="162"/>
      <c r="BT87" s="162"/>
      <c r="BU87" s="162"/>
      <c r="BV87" s="162"/>
      <c r="BW87" s="162"/>
      <c r="BX87" s="162"/>
      <c r="BY87" s="162"/>
      <c r="BZ87" s="162"/>
      <c r="CA87" s="162"/>
      <c r="CB87" s="162"/>
      <c r="CC87" s="162"/>
      <c r="CD87" s="162"/>
      <c r="CE87" s="162"/>
      <c r="CF87" s="162"/>
      <c r="CG87" s="162"/>
      <c r="CH87" s="162"/>
      <c r="CI87" s="162"/>
      <c r="CJ87" s="162"/>
      <c r="CK87" s="162"/>
      <c r="CL87" s="162"/>
      <c r="CM87" s="162"/>
      <c r="CN87" s="162"/>
      <c r="CO87" s="162"/>
      <c r="CP87" s="162"/>
      <c r="CQ87" s="162"/>
      <c r="CR87" s="162"/>
      <c r="CS87" s="162"/>
      <c r="CT87" s="162"/>
      <c r="CU87" s="162"/>
      <c r="CV87" s="162"/>
      <c r="CW87" s="162"/>
      <c r="CX87" s="162"/>
      <c r="CY87" s="162"/>
      <c r="CZ87" s="162"/>
      <c r="DA87" s="162"/>
      <c r="DB87" s="162"/>
      <c r="DC87" s="162"/>
      <c r="DD87" s="162"/>
      <c r="DE87" s="162"/>
      <c r="DF87" s="162"/>
      <c r="DG87" s="162"/>
      <c r="DH87" s="162"/>
      <c r="DI87" s="162"/>
      <c r="DJ87" s="162"/>
      <c r="DK87" s="162"/>
      <c r="DL87" s="162"/>
      <c r="DM87" s="162"/>
      <c r="DN87" s="162"/>
      <c r="DO87" s="162"/>
      <c r="DP87" s="162"/>
      <c r="DQ87" s="162"/>
      <c r="DR87" s="162"/>
      <c r="DS87" s="162"/>
      <c r="DT87" s="162"/>
      <c r="DU87" s="162"/>
      <c r="DV87" s="162"/>
      <c r="DW87" s="150"/>
      <c r="DX87" s="151"/>
      <c r="DY87" s="151"/>
      <c r="DZ87" s="151"/>
      <c r="EA87" s="151"/>
      <c r="EB87" s="151"/>
      <c r="EC87" s="151"/>
      <c r="ED87" s="151"/>
      <c r="EE87" s="151"/>
      <c r="EF87" s="151"/>
      <c r="EG87" s="151"/>
      <c r="EH87" s="151"/>
      <c r="EI87" s="151"/>
      <c r="EJ87" s="151"/>
      <c r="EK87" s="151"/>
      <c r="EL87" s="151"/>
      <c r="EM87" s="151"/>
      <c r="EN87" s="151"/>
      <c r="EO87" s="151"/>
      <c r="EP87" s="151"/>
      <c r="EQ87" s="151"/>
      <c r="ER87" s="152"/>
      <c r="ES87" s="150"/>
      <c r="ET87" s="148"/>
      <c r="EU87" s="148"/>
      <c r="EV87" s="148"/>
      <c r="EW87" s="148"/>
      <c r="EX87" s="148"/>
      <c r="EY87" s="148"/>
      <c r="EZ87" s="148"/>
      <c r="FA87" s="148"/>
      <c r="FB87" s="148"/>
      <c r="FC87" s="148"/>
      <c r="FD87" s="148"/>
      <c r="FE87" s="148"/>
      <c r="FF87" s="148"/>
      <c r="FG87" s="148"/>
      <c r="FH87" s="148"/>
      <c r="FI87" s="148"/>
      <c r="FJ87" s="148"/>
      <c r="FK87" s="148"/>
      <c r="FL87" s="148"/>
      <c r="FM87" s="148"/>
      <c r="FN87" s="148"/>
      <c r="FO87" s="148"/>
      <c r="FP87" s="148"/>
      <c r="FQ87" s="148"/>
      <c r="FR87" s="148"/>
      <c r="FS87" s="148"/>
      <c r="FT87" s="148"/>
      <c r="FU87" s="148"/>
      <c r="FV87" s="148"/>
      <c r="FW87" s="148"/>
      <c r="FX87" s="148"/>
      <c r="FY87" s="148"/>
      <c r="FZ87" s="148"/>
      <c r="GA87" s="148"/>
      <c r="GB87" s="148"/>
      <c r="GC87" s="148"/>
      <c r="GD87" s="148"/>
      <c r="GE87" s="149"/>
    </row>
    <row r="88" spans="1:187" ht="13.2" hidden="1" x14ac:dyDescent="0.2">
      <c r="A88" s="147">
        <v>2</v>
      </c>
      <c r="B88" s="147"/>
      <c r="C88" s="147"/>
      <c r="D88" s="147"/>
      <c r="E88" s="147"/>
      <c r="F88" s="147"/>
      <c r="G88" s="162"/>
      <c r="H88" s="162"/>
      <c r="I88" s="162"/>
      <c r="J88" s="162"/>
      <c r="K88" s="162"/>
      <c r="L88" s="162"/>
      <c r="M88" s="162"/>
      <c r="N88" s="162"/>
      <c r="O88" s="162"/>
      <c r="P88" s="162"/>
      <c r="Q88" s="162"/>
      <c r="R88" s="162"/>
      <c r="S88" s="162"/>
      <c r="T88" s="162"/>
      <c r="U88" s="162"/>
      <c r="V88" s="162"/>
      <c r="W88" s="162"/>
      <c r="X88" s="162"/>
      <c r="Y88" s="162"/>
      <c r="Z88" s="162"/>
      <c r="AA88" s="162"/>
      <c r="AB88" s="162"/>
      <c r="AC88" s="162"/>
      <c r="AD88" s="162"/>
      <c r="AE88" s="162"/>
      <c r="AF88" s="162"/>
      <c r="AG88" s="162"/>
      <c r="AH88" s="162"/>
      <c r="AI88" s="162"/>
      <c r="AJ88" s="162"/>
      <c r="AK88" s="162"/>
      <c r="AL88" s="162"/>
      <c r="AM88" s="162"/>
      <c r="AN88" s="162"/>
      <c r="AO88" s="162"/>
      <c r="AP88" s="162"/>
      <c r="AQ88" s="162"/>
      <c r="AR88" s="162"/>
      <c r="AS88" s="162"/>
      <c r="AT88" s="162"/>
      <c r="AU88" s="162"/>
      <c r="AV88" s="162"/>
      <c r="AW88" s="162"/>
      <c r="AX88" s="162"/>
      <c r="AY88" s="162"/>
      <c r="AZ88" s="162"/>
      <c r="BA88" s="162"/>
      <c r="BB88" s="162"/>
      <c r="BC88" s="162"/>
      <c r="BD88" s="162"/>
      <c r="BE88" s="162"/>
      <c r="BF88" s="162"/>
      <c r="BG88" s="162"/>
      <c r="BH88" s="162"/>
      <c r="BI88" s="162"/>
      <c r="BJ88" s="162"/>
      <c r="BK88" s="162"/>
      <c r="BL88" s="162"/>
      <c r="BM88" s="162"/>
      <c r="BN88" s="162"/>
      <c r="BO88" s="162"/>
      <c r="BP88" s="162"/>
      <c r="BQ88" s="162"/>
      <c r="BR88" s="162"/>
      <c r="BS88" s="162"/>
      <c r="BT88" s="162"/>
      <c r="BU88" s="162"/>
      <c r="BV88" s="162"/>
      <c r="BW88" s="162"/>
      <c r="BX88" s="162"/>
      <c r="BY88" s="162"/>
      <c r="BZ88" s="162"/>
      <c r="CA88" s="162"/>
      <c r="CB88" s="162"/>
      <c r="CC88" s="162"/>
      <c r="CD88" s="162"/>
      <c r="CE88" s="162"/>
      <c r="CF88" s="162"/>
      <c r="CG88" s="162"/>
      <c r="CH88" s="162"/>
      <c r="CI88" s="162"/>
      <c r="CJ88" s="162"/>
      <c r="CK88" s="162"/>
      <c r="CL88" s="162"/>
      <c r="CM88" s="162"/>
      <c r="CN88" s="162"/>
      <c r="CO88" s="162"/>
      <c r="CP88" s="162"/>
      <c r="CQ88" s="162"/>
      <c r="CR88" s="162"/>
      <c r="CS88" s="162"/>
      <c r="CT88" s="162"/>
      <c r="CU88" s="162"/>
      <c r="CV88" s="162"/>
      <c r="CW88" s="162"/>
      <c r="CX88" s="162"/>
      <c r="CY88" s="162"/>
      <c r="CZ88" s="162"/>
      <c r="DA88" s="162"/>
      <c r="DB88" s="162"/>
      <c r="DC88" s="162"/>
      <c r="DD88" s="162"/>
      <c r="DE88" s="162"/>
      <c r="DF88" s="162"/>
      <c r="DG88" s="162"/>
      <c r="DH88" s="162"/>
      <c r="DI88" s="162"/>
      <c r="DJ88" s="162"/>
      <c r="DK88" s="162"/>
      <c r="DL88" s="162"/>
      <c r="DM88" s="162"/>
      <c r="DN88" s="162"/>
      <c r="DO88" s="162"/>
      <c r="DP88" s="162"/>
      <c r="DQ88" s="162"/>
      <c r="DR88" s="162"/>
      <c r="DS88" s="162"/>
      <c r="DT88" s="162"/>
      <c r="DU88" s="162"/>
      <c r="DV88" s="162"/>
      <c r="DW88" s="150"/>
      <c r="DX88" s="151"/>
      <c r="DY88" s="151"/>
      <c r="DZ88" s="151"/>
      <c r="EA88" s="151"/>
      <c r="EB88" s="151"/>
      <c r="EC88" s="151"/>
      <c r="ED88" s="151"/>
      <c r="EE88" s="151"/>
      <c r="EF88" s="151"/>
      <c r="EG88" s="151"/>
      <c r="EH88" s="151"/>
      <c r="EI88" s="151"/>
      <c r="EJ88" s="151"/>
      <c r="EK88" s="151"/>
      <c r="EL88" s="151"/>
      <c r="EM88" s="151"/>
      <c r="EN88" s="151"/>
      <c r="EO88" s="151"/>
      <c r="EP88" s="151"/>
      <c r="EQ88" s="151"/>
      <c r="ER88" s="152"/>
      <c r="ES88" s="150"/>
      <c r="ET88" s="148"/>
      <c r="EU88" s="148"/>
      <c r="EV88" s="148"/>
      <c r="EW88" s="148"/>
      <c r="EX88" s="148"/>
      <c r="EY88" s="148"/>
      <c r="EZ88" s="148"/>
      <c r="FA88" s="148"/>
      <c r="FB88" s="148"/>
      <c r="FC88" s="148"/>
      <c r="FD88" s="148"/>
      <c r="FE88" s="148"/>
      <c r="FF88" s="148"/>
      <c r="FG88" s="148"/>
      <c r="FH88" s="148"/>
      <c r="FI88" s="148"/>
      <c r="FJ88" s="148"/>
      <c r="FK88" s="148"/>
      <c r="FL88" s="148"/>
      <c r="FM88" s="148"/>
      <c r="FN88" s="148"/>
      <c r="FO88" s="148"/>
      <c r="FP88" s="148"/>
      <c r="FQ88" s="148"/>
      <c r="FR88" s="148"/>
      <c r="FS88" s="148"/>
      <c r="FT88" s="148"/>
      <c r="FU88" s="148"/>
      <c r="FV88" s="148"/>
      <c r="FW88" s="148"/>
      <c r="FX88" s="148"/>
      <c r="FY88" s="148"/>
      <c r="FZ88" s="148"/>
      <c r="GA88" s="148"/>
      <c r="GB88" s="148"/>
      <c r="GC88" s="148"/>
      <c r="GD88" s="148"/>
      <c r="GE88" s="149"/>
    </row>
    <row r="89" spans="1:187" ht="11.25" hidden="1" customHeight="1" x14ac:dyDescent="0.2">
      <c r="A89" s="150" t="s">
        <v>371</v>
      </c>
      <c r="B89" s="148"/>
      <c r="C89" s="148"/>
      <c r="D89" s="148"/>
      <c r="E89" s="148"/>
      <c r="F89" s="148"/>
      <c r="G89" s="148"/>
      <c r="H89" s="148"/>
      <c r="I89" s="148"/>
      <c r="J89" s="148"/>
      <c r="K89" s="148"/>
      <c r="L89" s="148"/>
      <c r="M89" s="148"/>
      <c r="N89" s="148"/>
      <c r="O89" s="148"/>
      <c r="P89" s="148"/>
      <c r="Q89" s="148"/>
      <c r="R89" s="148"/>
      <c r="S89" s="148"/>
      <c r="T89" s="148"/>
      <c r="U89" s="148"/>
      <c r="V89" s="148"/>
      <c r="W89" s="148"/>
      <c r="X89" s="148"/>
      <c r="Y89" s="148"/>
      <c r="Z89" s="148"/>
      <c r="AA89" s="148"/>
      <c r="AB89" s="148"/>
      <c r="AC89" s="148"/>
      <c r="AD89" s="148"/>
      <c r="AE89" s="148"/>
      <c r="AF89" s="148"/>
      <c r="AG89" s="148"/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  <c r="BI89" s="148"/>
      <c r="BJ89" s="148"/>
      <c r="BK89" s="148"/>
      <c r="BL89" s="148"/>
      <c r="BM89" s="148"/>
      <c r="BN89" s="148"/>
      <c r="BO89" s="148"/>
      <c r="BP89" s="148"/>
      <c r="BQ89" s="148"/>
      <c r="BR89" s="148"/>
      <c r="BS89" s="148"/>
      <c r="BT89" s="148"/>
      <c r="BU89" s="148"/>
      <c r="BV89" s="148"/>
      <c r="BW89" s="148"/>
      <c r="BX89" s="148"/>
      <c r="BY89" s="148"/>
      <c r="BZ89" s="148"/>
      <c r="CA89" s="148"/>
      <c r="CB89" s="148"/>
      <c r="CC89" s="148"/>
      <c r="CD89" s="148"/>
      <c r="CE89" s="148"/>
      <c r="CF89" s="148"/>
      <c r="CG89" s="148"/>
      <c r="CH89" s="148"/>
      <c r="CI89" s="148"/>
      <c r="CJ89" s="148"/>
      <c r="CK89" s="148"/>
      <c r="CL89" s="148"/>
      <c r="CM89" s="148"/>
      <c r="CN89" s="148"/>
      <c r="CO89" s="148"/>
      <c r="CP89" s="148"/>
      <c r="CQ89" s="148"/>
      <c r="CR89" s="148"/>
      <c r="CS89" s="148"/>
      <c r="CT89" s="148"/>
      <c r="CU89" s="148"/>
      <c r="CV89" s="148"/>
      <c r="CW89" s="148"/>
      <c r="CX89" s="148"/>
      <c r="CY89" s="148"/>
      <c r="CZ89" s="148"/>
      <c r="DA89" s="148"/>
      <c r="DB89" s="148"/>
      <c r="DC89" s="148"/>
      <c r="DD89" s="148"/>
      <c r="DE89" s="148"/>
      <c r="DF89" s="148"/>
      <c r="DG89" s="148"/>
      <c r="DH89" s="148"/>
      <c r="DI89" s="148"/>
      <c r="DJ89" s="148"/>
      <c r="DK89" s="148"/>
      <c r="DL89" s="148"/>
      <c r="DM89" s="148"/>
      <c r="DN89" s="148"/>
      <c r="DO89" s="148"/>
      <c r="DP89" s="148"/>
      <c r="DQ89" s="148"/>
      <c r="DR89" s="148"/>
      <c r="DS89" s="148"/>
      <c r="DT89" s="148"/>
      <c r="DU89" s="148"/>
      <c r="DV89" s="148"/>
      <c r="DW89" s="148"/>
      <c r="DX89" s="148"/>
      <c r="DY89" s="148"/>
      <c r="DZ89" s="148"/>
      <c r="EA89" s="148"/>
      <c r="EB89" s="148"/>
      <c r="EC89" s="148"/>
      <c r="ED89" s="148"/>
      <c r="EE89" s="148"/>
      <c r="EF89" s="148"/>
      <c r="EG89" s="148"/>
      <c r="EH89" s="148"/>
      <c r="EI89" s="148"/>
      <c r="EJ89" s="148"/>
      <c r="EK89" s="148"/>
      <c r="EL89" s="148"/>
      <c r="EM89" s="148"/>
      <c r="EN89" s="148"/>
      <c r="EO89" s="148"/>
      <c r="EP89" s="148"/>
      <c r="EQ89" s="148"/>
      <c r="ER89" s="149"/>
      <c r="ES89" s="150"/>
      <c r="ET89" s="148"/>
      <c r="EU89" s="148"/>
      <c r="EV89" s="148"/>
      <c r="EW89" s="148"/>
      <c r="EX89" s="148"/>
      <c r="EY89" s="148"/>
      <c r="EZ89" s="148"/>
      <c r="FA89" s="148"/>
      <c r="FB89" s="148"/>
      <c r="FC89" s="148"/>
      <c r="FD89" s="148"/>
      <c r="FE89" s="148"/>
      <c r="FF89" s="148"/>
      <c r="FG89" s="148"/>
      <c r="FH89" s="148"/>
      <c r="FI89" s="148"/>
      <c r="FJ89" s="148"/>
      <c r="FK89" s="148"/>
      <c r="FL89" s="148"/>
      <c r="FM89" s="148"/>
      <c r="FN89" s="148"/>
      <c r="FO89" s="148"/>
      <c r="FP89" s="148"/>
      <c r="FQ89" s="148"/>
      <c r="FR89" s="148"/>
      <c r="FS89" s="148"/>
      <c r="FT89" s="148"/>
      <c r="FU89" s="148"/>
      <c r="FV89" s="148"/>
      <c r="FW89" s="148"/>
      <c r="FX89" s="148"/>
      <c r="FY89" s="148"/>
      <c r="FZ89" s="148"/>
      <c r="GA89" s="148"/>
      <c r="GB89" s="148"/>
      <c r="GC89" s="148"/>
      <c r="GD89" s="148"/>
      <c r="GE89" s="149"/>
    </row>
    <row r="90" spans="1:187" ht="16.5" hidden="1" customHeight="1" x14ac:dyDescent="0.2">
      <c r="A90" s="144" t="s">
        <v>409</v>
      </c>
      <c r="B90" s="145"/>
      <c r="C90" s="145"/>
      <c r="D90" s="145"/>
      <c r="E90" s="145"/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  <c r="T90" s="145"/>
      <c r="U90" s="145"/>
      <c r="V90" s="145"/>
      <c r="W90" s="145"/>
      <c r="X90" s="145"/>
      <c r="Y90" s="145"/>
      <c r="Z90" s="145"/>
      <c r="AA90" s="145"/>
      <c r="AB90" s="145"/>
      <c r="AC90" s="145"/>
      <c r="AD90" s="145"/>
      <c r="AE90" s="145"/>
      <c r="AF90" s="145"/>
      <c r="AG90" s="145"/>
      <c r="AH90" s="145"/>
      <c r="AI90" s="145"/>
      <c r="AJ90" s="145"/>
      <c r="AK90" s="145"/>
      <c r="AL90" s="145"/>
      <c r="AM90" s="145"/>
      <c r="AN90" s="145"/>
      <c r="AO90" s="145"/>
      <c r="AP90" s="145"/>
      <c r="AQ90" s="145"/>
      <c r="AR90" s="145"/>
      <c r="AS90" s="145"/>
      <c r="AT90" s="145"/>
      <c r="AU90" s="145"/>
      <c r="AV90" s="145"/>
      <c r="AW90" s="145"/>
      <c r="AX90" s="145"/>
      <c r="AY90" s="145"/>
      <c r="AZ90" s="145"/>
      <c r="BA90" s="145"/>
      <c r="BB90" s="145"/>
      <c r="BC90" s="145"/>
      <c r="BD90" s="145"/>
      <c r="BE90" s="145"/>
      <c r="BF90" s="145"/>
      <c r="BG90" s="145"/>
      <c r="BH90" s="145"/>
      <c r="BI90" s="145"/>
      <c r="BJ90" s="145"/>
      <c r="BK90" s="145"/>
      <c r="BL90" s="145"/>
      <c r="BM90" s="145"/>
      <c r="BN90" s="145"/>
      <c r="BO90" s="145"/>
      <c r="BP90" s="145"/>
      <c r="BQ90" s="145"/>
      <c r="BR90" s="145"/>
      <c r="BS90" s="145"/>
      <c r="BT90" s="145"/>
      <c r="BU90" s="145"/>
      <c r="BV90" s="145"/>
      <c r="BW90" s="145"/>
      <c r="BX90" s="145"/>
      <c r="BY90" s="145"/>
      <c r="BZ90" s="145"/>
      <c r="CA90" s="145"/>
      <c r="CB90" s="145"/>
      <c r="CC90" s="145"/>
      <c r="CD90" s="145"/>
      <c r="CE90" s="145"/>
      <c r="CF90" s="145"/>
      <c r="CG90" s="145"/>
      <c r="CH90" s="145"/>
      <c r="CI90" s="145"/>
      <c r="CJ90" s="145"/>
      <c r="CK90" s="145"/>
      <c r="CL90" s="145"/>
      <c r="CM90" s="145"/>
      <c r="CN90" s="145"/>
      <c r="CO90" s="145"/>
      <c r="CP90" s="145"/>
      <c r="CQ90" s="145"/>
      <c r="CR90" s="145"/>
      <c r="CS90" s="145"/>
      <c r="CT90" s="145"/>
      <c r="CU90" s="145"/>
      <c r="CV90" s="145"/>
      <c r="CW90" s="145"/>
      <c r="CX90" s="145"/>
      <c r="CY90" s="145"/>
      <c r="CZ90" s="145"/>
      <c r="DA90" s="145"/>
      <c r="DB90" s="145"/>
      <c r="DC90" s="145"/>
      <c r="DD90" s="145"/>
      <c r="DE90" s="145"/>
      <c r="DF90" s="145"/>
      <c r="DG90" s="145"/>
      <c r="DH90" s="145"/>
      <c r="DI90" s="145"/>
      <c r="DJ90" s="145"/>
      <c r="DK90" s="145"/>
      <c r="DL90" s="145"/>
      <c r="DM90" s="145"/>
      <c r="DN90" s="145"/>
      <c r="DO90" s="145"/>
      <c r="DP90" s="145"/>
      <c r="DQ90" s="145"/>
      <c r="DR90" s="145"/>
      <c r="DS90" s="145"/>
      <c r="DT90" s="145"/>
      <c r="DU90" s="145"/>
      <c r="DV90" s="145"/>
      <c r="DW90" s="145"/>
      <c r="DX90" s="145"/>
      <c r="DY90" s="145"/>
      <c r="DZ90" s="145"/>
      <c r="EA90" s="145"/>
      <c r="EB90" s="145"/>
      <c r="EC90" s="145"/>
      <c r="ED90" s="145"/>
      <c r="EE90" s="145"/>
      <c r="EF90" s="145"/>
      <c r="EG90" s="145"/>
      <c r="EH90" s="145"/>
      <c r="EI90" s="145"/>
      <c r="EJ90" s="145"/>
      <c r="EK90" s="145"/>
      <c r="EL90" s="145"/>
      <c r="EM90" s="145"/>
      <c r="EN90" s="145"/>
      <c r="EO90" s="145"/>
      <c r="EP90" s="145"/>
      <c r="EQ90" s="145"/>
      <c r="ER90" s="145"/>
      <c r="ES90" s="145"/>
      <c r="ET90" s="145"/>
      <c r="EU90" s="145"/>
      <c r="EV90" s="145"/>
      <c r="EW90" s="145"/>
      <c r="EX90" s="145"/>
      <c r="EY90" s="145"/>
      <c r="EZ90" s="145"/>
      <c r="FA90" s="145"/>
      <c r="FB90" s="145"/>
      <c r="FC90" s="145"/>
      <c r="FD90" s="145"/>
      <c r="FE90" s="145"/>
      <c r="FF90" s="145"/>
      <c r="FG90" s="145"/>
      <c r="FH90" s="145"/>
      <c r="FI90" s="145"/>
      <c r="FJ90" s="145"/>
      <c r="FK90" s="145"/>
      <c r="FL90" s="145"/>
      <c r="FM90" s="145"/>
      <c r="FN90" s="145"/>
      <c r="FO90" s="145"/>
      <c r="FP90" s="145"/>
      <c r="FQ90" s="145"/>
      <c r="FR90" s="145"/>
      <c r="FS90" s="145"/>
      <c r="FT90" s="145"/>
      <c r="FU90" s="145"/>
      <c r="FV90" s="145"/>
      <c r="FW90" s="145"/>
      <c r="FX90" s="145"/>
      <c r="FY90" s="145"/>
      <c r="FZ90" s="145"/>
      <c r="GA90" s="145"/>
      <c r="GB90" s="145"/>
      <c r="GC90" s="145"/>
      <c r="GD90" s="145"/>
      <c r="GE90" s="145"/>
    </row>
    <row r="91" spans="1:187" ht="21.6" hidden="1" customHeight="1" x14ac:dyDescent="0.2"/>
    <row r="92" spans="1:187" ht="11.4" hidden="1" x14ac:dyDescent="0.2">
      <c r="A92" s="179" t="s">
        <v>410</v>
      </c>
      <c r="B92" s="179"/>
      <c r="C92" s="179"/>
      <c r="D92" s="179"/>
      <c r="E92" s="179"/>
      <c r="F92" s="179"/>
      <c r="G92" s="179"/>
      <c r="H92" s="179"/>
      <c r="I92" s="179"/>
      <c r="J92" s="179"/>
      <c r="K92" s="179"/>
      <c r="L92" s="179"/>
      <c r="M92" s="179"/>
      <c r="N92" s="179"/>
      <c r="O92" s="179"/>
      <c r="P92" s="179"/>
      <c r="Q92" s="179"/>
      <c r="R92" s="179"/>
      <c r="S92" s="179"/>
      <c r="T92" s="179"/>
      <c r="U92" s="179"/>
      <c r="V92" s="179"/>
      <c r="W92" s="179"/>
      <c r="X92" s="179"/>
      <c r="Y92" s="179"/>
      <c r="Z92" s="179"/>
      <c r="AA92" s="179"/>
      <c r="AB92" s="179"/>
      <c r="AC92" s="179"/>
      <c r="AD92" s="179"/>
      <c r="AE92" s="179"/>
      <c r="AF92" s="179"/>
      <c r="AG92" s="179"/>
      <c r="AH92" s="179"/>
      <c r="AI92" s="179"/>
      <c r="AJ92" s="179"/>
      <c r="AK92" s="179"/>
      <c r="AL92" s="179"/>
      <c r="AM92" s="179"/>
      <c r="AN92" s="179"/>
      <c r="AO92" s="179"/>
      <c r="AP92" s="179"/>
      <c r="AQ92" s="179"/>
      <c r="AR92" s="179"/>
      <c r="AS92" s="179"/>
      <c r="AT92" s="179"/>
      <c r="AU92" s="179"/>
      <c r="AV92" s="179"/>
      <c r="AW92" s="179"/>
      <c r="AX92" s="179"/>
      <c r="AY92" s="179"/>
      <c r="AZ92" s="179"/>
      <c r="BA92" s="179"/>
      <c r="BB92" s="179"/>
      <c r="BC92" s="179"/>
      <c r="BD92" s="179"/>
      <c r="BE92" s="179"/>
      <c r="BF92" s="179"/>
      <c r="BG92" s="179"/>
      <c r="BH92" s="179"/>
      <c r="BI92" s="179"/>
      <c r="BJ92" s="179"/>
      <c r="BK92" s="179"/>
      <c r="BL92" s="179"/>
      <c r="BM92" s="179"/>
      <c r="BN92" s="179"/>
      <c r="BO92" s="179"/>
      <c r="BP92" s="179"/>
      <c r="BQ92" s="179"/>
      <c r="BR92" s="179"/>
      <c r="BS92" s="179"/>
      <c r="BT92" s="179"/>
      <c r="BU92" s="179"/>
      <c r="BV92" s="179"/>
      <c r="BW92" s="179"/>
      <c r="BX92" s="179"/>
      <c r="BY92" s="179"/>
      <c r="BZ92" s="179"/>
      <c r="CA92" s="179"/>
      <c r="CB92" s="179"/>
      <c r="CC92" s="179"/>
      <c r="CD92" s="179"/>
      <c r="CE92" s="179"/>
      <c r="CF92" s="179"/>
      <c r="CG92" s="179"/>
      <c r="CH92" s="179"/>
      <c r="CI92" s="179"/>
      <c r="CJ92" s="179"/>
      <c r="CK92" s="179"/>
      <c r="CL92" s="179"/>
      <c r="CM92" s="179"/>
      <c r="CN92" s="179"/>
      <c r="CO92" s="179"/>
      <c r="CP92" s="179"/>
      <c r="CQ92" s="179"/>
      <c r="CR92" s="179"/>
      <c r="CS92" s="179"/>
      <c r="CT92" s="179"/>
      <c r="CU92" s="179"/>
      <c r="CV92" s="179"/>
      <c r="CW92" s="179"/>
      <c r="CX92" s="179"/>
      <c r="CY92" s="179"/>
      <c r="CZ92" s="179"/>
      <c r="DA92" s="179"/>
      <c r="DB92" s="179"/>
      <c r="DC92" s="179"/>
      <c r="DD92" s="179"/>
      <c r="DE92" s="179"/>
      <c r="DF92" s="179"/>
      <c r="DG92" s="179"/>
      <c r="DH92" s="179"/>
      <c r="DI92" s="179"/>
      <c r="DJ92" s="179"/>
      <c r="DK92" s="179"/>
      <c r="DL92" s="179"/>
      <c r="DM92" s="179"/>
      <c r="DN92" s="179"/>
      <c r="DO92" s="179"/>
      <c r="DP92" s="179"/>
      <c r="DQ92" s="179"/>
      <c r="DR92" s="179"/>
      <c r="DS92" s="179"/>
      <c r="DT92" s="179"/>
      <c r="DU92" s="179"/>
      <c r="DV92" s="179"/>
      <c r="DW92" s="179"/>
      <c r="DX92" s="179"/>
      <c r="DY92" s="179"/>
      <c r="DZ92" s="179"/>
      <c r="EA92" s="179"/>
      <c r="EB92" s="179"/>
      <c r="EC92" s="179"/>
      <c r="ED92" s="179"/>
      <c r="EE92" s="179"/>
      <c r="EF92" s="179"/>
      <c r="EG92" s="179"/>
      <c r="EH92" s="179"/>
      <c r="EI92" s="179"/>
      <c r="EJ92" s="179"/>
      <c r="EK92" s="179"/>
      <c r="EL92" s="179"/>
      <c r="EM92" s="179"/>
      <c r="EN92" s="179"/>
      <c r="EO92" s="179"/>
      <c r="EP92" s="179"/>
      <c r="EQ92" s="179"/>
      <c r="ER92" s="179"/>
      <c r="ES92" s="179"/>
      <c r="ET92" s="179"/>
      <c r="EU92" s="179"/>
      <c r="EV92" s="179"/>
      <c r="EW92" s="179"/>
      <c r="EX92" s="179"/>
      <c r="EY92" s="179"/>
      <c r="EZ92" s="179"/>
      <c r="FA92" s="179"/>
      <c r="FB92" s="179"/>
      <c r="FC92" s="179"/>
      <c r="FD92" s="179"/>
      <c r="FE92" s="179"/>
      <c r="FF92" s="179"/>
      <c r="FG92" s="179"/>
      <c r="FH92" s="179"/>
      <c r="FI92" s="179"/>
      <c r="FJ92" s="179"/>
      <c r="FK92" s="179"/>
      <c r="FL92" s="179"/>
      <c r="FM92" s="179"/>
      <c r="FN92" s="179"/>
      <c r="FO92" s="179"/>
      <c r="FP92" s="179"/>
      <c r="FQ92" s="179"/>
      <c r="FR92" s="179"/>
      <c r="FS92" s="179"/>
      <c r="FT92" s="179"/>
      <c r="FU92" s="179"/>
      <c r="FV92" s="179"/>
      <c r="FW92" s="179"/>
      <c r="FX92" s="179"/>
      <c r="FY92" s="179"/>
      <c r="FZ92" s="179"/>
      <c r="GA92" s="179"/>
      <c r="GB92" s="179"/>
      <c r="GC92" s="179"/>
      <c r="GD92" s="179"/>
      <c r="GE92" s="179"/>
    </row>
    <row r="93" spans="1:187" ht="6.75" hidden="1" customHeight="1" x14ac:dyDescent="0.2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F93" s="50"/>
      <c r="BG93" s="50"/>
      <c r="BH93" s="50"/>
      <c r="BI93" s="50"/>
      <c r="BJ93" s="50"/>
      <c r="BK93" s="50"/>
      <c r="BL93" s="50"/>
      <c r="BM93" s="50"/>
      <c r="BN93" s="50"/>
      <c r="BO93" s="50"/>
      <c r="BP93" s="50"/>
      <c r="BQ93" s="50"/>
      <c r="BR93" s="50"/>
      <c r="BS93" s="50"/>
      <c r="BT93" s="50"/>
      <c r="BU93" s="50"/>
      <c r="BV93" s="50"/>
      <c r="BW93" s="50"/>
      <c r="BX93" s="50"/>
      <c r="BY93" s="50"/>
      <c r="BZ93" s="50"/>
      <c r="CA93" s="50"/>
      <c r="CB93" s="50"/>
      <c r="CC93" s="50"/>
      <c r="CD93" s="50"/>
      <c r="CE93" s="50"/>
      <c r="CF93" s="50"/>
      <c r="CG93" s="50"/>
      <c r="CH93" s="50"/>
      <c r="CI93" s="50"/>
      <c r="CJ93" s="50"/>
      <c r="CK93" s="50"/>
      <c r="CL93" s="50"/>
      <c r="CM93" s="50"/>
      <c r="CN93" s="50"/>
      <c r="CO93" s="50"/>
      <c r="CP93" s="50"/>
      <c r="CQ93" s="50"/>
      <c r="CR93" s="50"/>
      <c r="CS93" s="50"/>
      <c r="CT93" s="50"/>
      <c r="CU93" s="50"/>
      <c r="CV93" s="50"/>
      <c r="CW93" s="50"/>
      <c r="CX93" s="50"/>
      <c r="CY93" s="50"/>
      <c r="CZ93" s="50"/>
      <c r="DA93" s="50"/>
      <c r="DB93" s="50"/>
      <c r="DC93" s="50"/>
      <c r="DD93" s="50"/>
      <c r="DE93" s="50"/>
      <c r="DF93" s="50"/>
      <c r="DG93" s="50"/>
      <c r="DH93" s="50"/>
      <c r="DI93" s="50"/>
      <c r="DJ93" s="50"/>
      <c r="DK93" s="50"/>
      <c r="DL93" s="50"/>
      <c r="DM93" s="50"/>
      <c r="DN93" s="50"/>
      <c r="DO93" s="50"/>
      <c r="DP93" s="50"/>
      <c r="DQ93" s="50"/>
      <c r="DR93" s="50"/>
      <c r="DS93" s="50"/>
      <c r="DT93" s="50"/>
      <c r="DU93" s="50"/>
      <c r="DV93" s="50"/>
      <c r="DW93" s="50"/>
      <c r="DX93" s="50"/>
      <c r="DY93" s="50"/>
      <c r="DZ93" s="50"/>
      <c r="EA93" s="50"/>
      <c r="EB93" s="50"/>
      <c r="EC93" s="50"/>
      <c r="ED93" s="50"/>
      <c r="EE93" s="50"/>
      <c r="EF93" s="50"/>
      <c r="EG93" s="50"/>
      <c r="EH93" s="50"/>
      <c r="EI93" s="50"/>
      <c r="EJ93" s="50"/>
      <c r="EK93" s="50"/>
      <c r="EL93" s="50"/>
      <c r="EM93" s="50"/>
      <c r="EN93" s="50"/>
      <c r="EO93" s="50"/>
      <c r="EP93" s="50"/>
      <c r="EQ93" s="50"/>
      <c r="ER93" s="50"/>
      <c r="ES93" s="50"/>
      <c r="ET93" s="50"/>
      <c r="EU93" s="50"/>
      <c r="EV93" s="50"/>
      <c r="EW93" s="50"/>
      <c r="EX93" s="50"/>
      <c r="EY93" s="50"/>
      <c r="EZ93" s="50"/>
      <c r="FA93" s="50"/>
      <c r="FB93" s="50"/>
      <c r="FC93" s="50"/>
      <c r="FD93" s="50"/>
      <c r="FE93" s="50"/>
      <c r="FF93" s="50"/>
      <c r="FG93" s="50"/>
      <c r="FH93" s="50"/>
      <c r="FI93" s="50"/>
      <c r="FJ93" s="50"/>
      <c r="FK93" s="50"/>
      <c r="FL93" s="50"/>
      <c r="FM93" s="50"/>
      <c r="FN93" s="50"/>
      <c r="FO93" s="50"/>
      <c r="FP93" s="50"/>
      <c r="FQ93" s="50"/>
      <c r="FR93" s="50"/>
      <c r="FS93" s="50"/>
      <c r="FT93" s="50"/>
      <c r="FU93" s="50"/>
      <c r="FV93" s="50"/>
      <c r="FW93" s="50"/>
      <c r="FX93" s="50"/>
      <c r="FY93" s="50"/>
      <c r="FZ93" s="50"/>
      <c r="GA93" s="50"/>
      <c r="GB93" s="50"/>
      <c r="GC93" s="50"/>
      <c r="GD93" s="50"/>
      <c r="GE93" s="50"/>
    </row>
    <row r="94" spans="1:187" ht="32.25" hidden="1" customHeight="1" x14ac:dyDescent="0.2">
      <c r="A94" s="147" t="s">
        <v>351</v>
      </c>
      <c r="B94" s="147"/>
      <c r="C94" s="147"/>
      <c r="D94" s="147"/>
      <c r="E94" s="147"/>
      <c r="F94" s="147" t="s">
        <v>20</v>
      </c>
      <c r="G94" s="162"/>
      <c r="H94" s="162"/>
      <c r="I94" s="162"/>
      <c r="J94" s="162"/>
      <c r="K94" s="162"/>
      <c r="L94" s="162"/>
      <c r="M94" s="162"/>
      <c r="N94" s="162"/>
      <c r="O94" s="162"/>
      <c r="P94" s="162"/>
      <c r="Q94" s="162"/>
      <c r="R94" s="162"/>
      <c r="S94" s="162"/>
      <c r="T94" s="162"/>
      <c r="U94" s="162"/>
      <c r="V94" s="162"/>
      <c r="W94" s="162"/>
      <c r="X94" s="162"/>
      <c r="Y94" s="162"/>
      <c r="Z94" s="162"/>
      <c r="AA94" s="162"/>
      <c r="AB94" s="162"/>
      <c r="AC94" s="162"/>
      <c r="AD94" s="162"/>
      <c r="AE94" s="162"/>
      <c r="AF94" s="162"/>
      <c r="AG94" s="162"/>
      <c r="AH94" s="162"/>
      <c r="AI94" s="162"/>
      <c r="AJ94" s="162"/>
      <c r="AK94" s="162"/>
      <c r="AL94" s="162"/>
      <c r="AM94" s="162"/>
      <c r="AN94" s="162"/>
      <c r="AO94" s="162"/>
      <c r="AP94" s="162"/>
      <c r="AQ94" s="162"/>
      <c r="AR94" s="162"/>
      <c r="AS94" s="162"/>
      <c r="AT94" s="162"/>
      <c r="AU94" s="162"/>
      <c r="AV94" s="162"/>
      <c r="AW94" s="162"/>
      <c r="AX94" s="162"/>
      <c r="AY94" s="162"/>
      <c r="AZ94" s="162"/>
      <c r="BA94" s="162"/>
      <c r="BB94" s="162"/>
      <c r="BC94" s="162"/>
      <c r="BD94" s="162"/>
      <c r="BE94" s="162"/>
      <c r="BF94" s="162"/>
      <c r="BG94" s="162"/>
      <c r="BH94" s="162"/>
      <c r="BI94" s="162"/>
      <c r="BJ94" s="162"/>
      <c r="BK94" s="162"/>
      <c r="BL94" s="162"/>
      <c r="BM94" s="162"/>
      <c r="BN94" s="162"/>
      <c r="BO94" s="162"/>
      <c r="BP94" s="162"/>
      <c r="BQ94" s="162"/>
      <c r="BR94" s="162"/>
      <c r="BS94" s="162"/>
      <c r="BT94" s="162"/>
      <c r="BU94" s="162"/>
      <c r="BV94" s="162"/>
      <c r="BW94" s="162"/>
      <c r="BX94" s="162"/>
      <c r="BY94" s="162"/>
      <c r="BZ94" s="162"/>
      <c r="CA94" s="162"/>
      <c r="CB94" s="162"/>
      <c r="CC94" s="162"/>
      <c r="CD94" s="162"/>
      <c r="CE94" s="162"/>
      <c r="CF94" s="162"/>
      <c r="CG94" s="162"/>
      <c r="CH94" s="162"/>
      <c r="CI94" s="162"/>
      <c r="CJ94" s="162"/>
      <c r="CK94" s="162"/>
      <c r="CL94" s="162"/>
      <c r="CM94" s="162"/>
      <c r="CN94" s="162"/>
      <c r="CO94" s="162"/>
      <c r="CP94" s="162"/>
      <c r="CQ94" s="162"/>
      <c r="CR94" s="162"/>
      <c r="CS94" s="162"/>
      <c r="CT94" s="162"/>
      <c r="CU94" s="162"/>
      <c r="CV94" s="162"/>
      <c r="CW94" s="162"/>
      <c r="CX94" s="162"/>
      <c r="CY94" s="162"/>
      <c r="CZ94" s="162"/>
      <c r="DA94" s="162"/>
      <c r="DB94" s="162"/>
      <c r="DC94" s="162"/>
      <c r="DD94" s="162"/>
      <c r="DE94" s="162"/>
      <c r="DF94" s="162"/>
      <c r="DG94" s="162"/>
      <c r="DH94" s="162"/>
      <c r="DI94" s="162"/>
      <c r="DJ94" s="162"/>
      <c r="DK94" s="162"/>
      <c r="DL94" s="162"/>
      <c r="DM94" s="162"/>
      <c r="DN94" s="162"/>
      <c r="DO94" s="162"/>
      <c r="DP94" s="162"/>
      <c r="DQ94" s="162"/>
      <c r="DR94" s="162"/>
      <c r="DS94" s="162"/>
      <c r="DT94" s="162"/>
      <c r="DU94" s="162"/>
      <c r="DV94" s="162"/>
      <c r="DW94" s="150" t="s">
        <v>353</v>
      </c>
      <c r="DX94" s="151"/>
      <c r="DY94" s="151"/>
      <c r="DZ94" s="151"/>
      <c r="EA94" s="151"/>
      <c r="EB94" s="151"/>
      <c r="EC94" s="151"/>
      <c r="ED94" s="151"/>
      <c r="EE94" s="151"/>
      <c r="EF94" s="151"/>
      <c r="EG94" s="151"/>
      <c r="EH94" s="151"/>
      <c r="EI94" s="151"/>
      <c r="EJ94" s="151"/>
      <c r="EK94" s="151"/>
      <c r="EL94" s="151"/>
      <c r="EM94" s="151"/>
      <c r="EN94" s="151"/>
      <c r="EO94" s="151"/>
      <c r="EP94" s="151"/>
      <c r="EQ94" s="151"/>
      <c r="ER94" s="152"/>
      <c r="ES94" s="150" t="s">
        <v>376</v>
      </c>
      <c r="ET94" s="148"/>
      <c r="EU94" s="148"/>
      <c r="EV94" s="148"/>
      <c r="EW94" s="148"/>
      <c r="EX94" s="148"/>
      <c r="EY94" s="148"/>
      <c r="EZ94" s="148"/>
      <c r="FA94" s="148"/>
      <c r="FB94" s="148"/>
      <c r="FC94" s="148"/>
      <c r="FD94" s="148"/>
      <c r="FE94" s="148"/>
      <c r="FF94" s="148"/>
      <c r="FG94" s="148"/>
      <c r="FH94" s="148"/>
      <c r="FI94" s="148"/>
      <c r="FJ94" s="148"/>
      <c r="FK94" s="148"/>
      <c r="FL94" s="148"/>
      <c r="FM94" s="148"/>
      <c r="FN94" s="148"/>
      <c r="FO94" s="148"/>
      <c r="FP94" s="148"/>
      <c r="FQ94" s="148"/>
      <c r="FR94" s="148"/>
      <c r="FS94" s="148"/>
      <c r="FT94" s="148"/>
      <c r="FU94" s="148"/>
      <c r="FV94" s="148"/>
      <c r="FW94" s="148"/>
      <c r="FX94" s="148"/>
      <c r="FY94" s="148"/>
      <c r="FZ94" s="148"/>
      <c r="GA94" s="148"/>
      <c r="GB94" s="148"/>
      <c r="GC94" s="148"/>
      <c r="GD94" s="148"/>
      <c r="GE94" s="149"/>
    </row>
    <row r="95" spans="1:187" ht="14.25" hidden="1" customHeight="1" x14ac:dyDescent="0.2">
      <c r="A95" s="147">
        <v>1</v>
      </c>
      <c r="B95" s="147"/>
      <c r="C95" s="147"/>
      <c r="D95" s="147"/>
      <c r="E95" s="147"/>
      <c r="F95" s="147"/>
      <c r="G95" s="162"/>
      <c r="H95" s="162"/>
      <c r="I95" s="162"/>
      <c r="J95" s="162"/>
      <c r="K95" s="162"/>
      <c r="L95" s="162"/>
      <c r="M95" s="162"/>
      <c r="N95" s="162"/>
      <c r="O95" s="162"/>
      <c r="P95" s="162"/>
      <c r="Q95" s="162"/>
      <c r="R95" s="162"/>
      <c r="S95" s="162"/>
      <c r="T95" s="162"/>
      <c r="U95" s="162"/>
      <c r="V95" s="162"/>
      <c r="W95" s="162"/>
      <c r="X95" s="162"/>
      <c r="Y95" s="162"/>
      <c r="Z95" s="162"/>
      <c r="AA95" s="162"/>
      <c r="AB95" s="162"/>
      <c r="AC95" s="162"/>
      <c r="AD95" s="162"/>
      <c r="AE95" s="162"/>
      <c r="AF95" s="162"/>
      <c r="AG95" s="162"/>
      <c r="AH95" s="162"/>
      <c r="AI95" s="162"/>
      <c r="AJ95" s="162"/>
      <c r="AK95" s="162"/>
      <c r="AL95" s="162"/>
      <c r="AM95" s="162"/>
      <c r="AN95" s="162"/>
      <c r="AO95" s="162"/>
      <c r="AP95" s="162"/>
      <c r="AQ95" s="162"/>
      <c r="AR95" s="162"/>
      <c r="AS95" s="162"/>
      <c r="AT95" s="162"/>
      <c r="AU95" s="162"/>
      <c r="AV95" s="162"/>
      <c r="AW95" s="162"/>
      <c r="AX95" s="162"/>
      <c r="AY95" s="162"/>
      <c r="AZ95" s="162"/>
      <c r="BA95" s="162"/>
      <c r="BB95" s="162"/>
      <c r="BC95" s="162"/>
      <c r="BD95" s="162"/>
      <c r="BE95" s="162"/>
      <c r="BF95" s="162"/>
      <c r="BG95" s="162"/>
      <c r="BH95" s="162"/>
      <c r="BI95" s="162"/>
      <c r="BJ95" s="162"/>
      <c r="BK95" s="162"/>
      <c r="BL95" s="162"/>
      <c r="BM95" s="162"/>
      <c r="BN95" s="162"/>
      <c r="BO95" s="162"/>
      <c r="BP95" s="162"/>
      <c r="BQ95" s="162"/>
      <c r="BR95" s="162"/>
      <c r="BS95" s="162"/>
      <c r="BT95" s="162"/>
      <c r="BU95" s="162"/>
      <c r="BV95" s="162"/>
      <c r="BW95" s="162"/>
      <c r="BX95" s="162"/>
      <c r="BY95" s="162"/>
      <c r="BZ95" s="162"/>
      <c r="CA95" s="162"/>
      <c r="CB95" s="162"/>
      <c r="CC95" s="162"/>
      <c r="CD95" s="162"/>
      <c r="CE95" s="162"/>
      <c r="CF95" s="162"/>
      <c r="CG95" s="162"/>
      <c r="CH95" s="162"/>
      <c r="CI95" s="162"/>
      <c r="CJ95" s="162"/>
      <c r="CK95" s="162"/>
      <c r="CL95" s="162"/>
      <c r="CM95" s="162"/>
      <c r="CN95" s="162"/>
      <c r="CO95" s="162"/>
      <c r="CP95" s="162"/>
      <c r="CQ95" s="162"/>
      <c r="CR95" s="162"/>
      <c r="CS95" s="162"/>
      <c r="CT95" s="162"/>
      <c r="CU95" s="162"/>
      <c r="CV95" s="162"/>
      <c r="CW95" s="162"/>
      <c r="CX95" s="162"/>
      <c r="CY95" s="162"/>
      <c r="CZ95" s="162"/>
      <c r="DA95" s="162"/>
      <c r="DB95" s="162"/>
      <c r="DC95" s="162"/>
      <c r="DD95" s="162"/>
      <c r="DE95" s="162"/>
      <c r="DF95" s="162"/>
      <c r="DG95" s="162"/>
      <c r="DH95" s="162"/>
      <c r="DI95" s="162"/>
      <c r="DJ95" s="162"/>
      <c r="DK95" s="162"/>
      <c r="DL95" s="162"/>
      <c r="DM95" s="162"/>
      <c r="DN95" s="162"/>
      <c r="DO95" s="162"/>
      <c r="DP95" s="162"/>
      <c r="DQ95" s="162"/>
      <c r="DR95" s="162"/>
      <c r="DS95" s="162"/>
      <c r="DT95" s="162"/>
      <c r="DU95" s="162"/>
      <c r="DV95" s="162"/>
      <c r="DW95" s="150"/>
      <c r="DX95" s="151"/>
      <c r="DY95" s="151"/>
      <c r="DZ95" s="151"/>
      <c r="EA95" s="151"/>
      <c r="EB95" s="151"/>
      <c r="EC95" s="151"/>
      <c r="ED95" s="151"/>
      <c r="EE95" s="151"/>
      <c r="EF95" s="151"/>
      <c r="EG95" s="151"/>
      <c r="EH95" s="151"/>
      <c r="EI95" s="151"/>
      <c r="EJ95" s="151"/>
      <c r="EK95" s="151"/>
      <c r="EL95" s="151"/>
      <c r="EM95" s="151"/>
      <c r="EN95" s="151"/>
      <c r="EO95" s="151"/>
      <c r="EP95" s="151"/>
      <c r="EQ95" s="151"/>
      <c r="ER95" s="152"/>
      <c r="ES95" s="150"/>
      <c r="ET95" s="148"/>
      <c r="EU95" s="148"/>
      <c r="EV95" s="148"/>
      <c r="EW95" s="148"/>
      <c r="EX95" s="148"/>
      <c r="EY95" s="148"/>
      <c r="EZ95" s="148"/>
      <c r="FA95" s="148"/>
      <c r="FB95" s="148"/>
      <c r="FC95" s="148"/>
      <c r="FD95" s="148"/>
      <c r="FE95" s="148"/>
      <c r="FF95" s="148"/>
      <c r="FG95" s="148"/>
      <c r="FH95" s="148"/>
      <c r="FI95" s="148"/>
      <c r="FJ95" s="148"/>
      <c r="FK95" s="148"/>
      <c r="FL95" s="148"/>
      <c r="FM95" s="148"/>
      <c r="FN95" s="148"/>
      <c r="FO95" s="148"/>
      <c r="FP95" s="148"/>
      <c r="FQ95" s="148"/>
      <c r="FR95" s="148"/>
      <c r="FS95" s="148"/>
      <c r="FT95" s="148"/>
      <c r="FU95" s="148"/>
      <c r="FV95" s="148"/>
      <c r="FW95" s="148"/>
      <c r="FX95" s="148"/>
      <c r="FY95" s="148"/>
      <c r="FZ95" s="148"/>
      <c r="GA95" s="148"/>
      <c r="GB95" s="148"/>
      <c r="GC95" s="148"/>
      <c r="GD95" s="148"/>
      <c r="GE95" s="149"/>
    </row>
    <row r="96" spans="1:187" ht="13.2" hidden="1" x14ac:dyDescent="0.2">
      <c r="A96" s="147">
        <v>2</v>
      </c>
      <c r="B96" s="147"/>
      <c r="C96" s="147"/>
      <c r="D96" s="147"/>
      <c r="E96" s="147"/>
      <c r="F96" s="147"/>
      <c r="G96" s="162"/>
      <c r="H96" s="162"/>
      <c r="I96" s="162"/>
      <c r="J96" s="162"/>
      <c r="K96" s="162"/>
      <c r="L96" s="162"/>
      <c r="M96" s="162"/>
      <c r="N96" s="162"/>
      <c r="O96" s="162"/>
      <c r="P96" s="162"/>
      <c r="Q96" s="162"/>
      <c r="R96" s="162"/>
      <c r="S96" s="162"/>
      <c r="T96" s="162"/>
      <c r="U96" s="162"/>
      <c r="V96" s="162"/>
      <c r="W96" s="162"/>
      <c r="X96" s="162"/>
      <c r="Y96" s="162"/>
      <c r="Z96" s="162"/>
      <c r="AA96" s="162"/>
      <c r="AB96" s="162"/>
      <c r="AC96" s="162"/>
      <c r="AD96" s="162"/>
      <c r="AE96" s="162"/>
      <c r="AF96" s="162"/>
      <c r="AG96" s="162"/>
      <c r="AH96" s="162"/>
      <c r="AI96" s="162"/>
      <c r="AJ96" s="162"/>
      <c r="AK96" s="162"/>
      <c r="AL96" s="162"/>
      <c r="AM96" s="162"/>
      <c r="AN96" s="162"/>
      <c r="AO96" s="162"/>
      <c r="AP96" s="162"/>
      <c r="AQ96" s="162"/>
      <c r="AR96" s="162"/>
      <c r="AS96" s="162"/>
      <c r="AT96" s="162"/>
      <c r="AU96" s="162"/>
      <c r="AV96" s="162"/>
      <c r="AW96" s="162"/>
      <c r="AX96" s="162"/>
      <c r="AY96" s="162"/>
      <c r="AZ96" s="162"/>
      <c r="BA96" s="162"/>
      <c r="BB96" s="162"/>
      <c r="BC96" s="162"/>
      <c r="BD96" s="162"/>
      <c r="BE96" s="162"/>
      <c r="BF96" s="162"/>
      <c r="BG96" s="162"/>
      <c r="BH96" s="162"/>
      <c r="BI96" s="162"/>
      <c r="BJ96" s="162"/>
      <c r="BK96" s="162"/>
      <c r="BL96" s="162"/>
      <c r="BM96" s="162"/>
      <c r="BN96" s="162"/>
      <c r="BO96" s="162"/>
      <c r="BP96" s="162"/>
      <c r="BQ96" s="162"/>
      <c r="BR96" s="162"/>
      <c r="BS96" s="162"/>
      <c r="BT96" s="162"/>
      <c r="BU96" s="162"/>
      <c r="BV96" s="162"/>
      <c r="BW96" s="162"/>
      <c r="BX96" s="162"/>
      <c r="BY96" s="162"/>
      <c r="BZ96" s="162"/>
      <c r="CA96" s="162"/>
      <c r="CB96" s="162"/>
      <c r="CC96" s="162"/>
      <c r="CD96" s="162"/>
      <c r="CE96" s="162"/>
      <c r="CF96" s="162"/>
      <c r="CG96" s="162"/>
      <c r="CH96" s="162"/>
      <c r="CI96" s="162"/>
      <c r="CJ96" s="162"/>
      <c r="CK96" s="162"/>
      <c r="CL96" s="162"/>
      <c r="CM96" s="162"/>
      <c r="CN96" s="162"/>
      <c r="CO96" s="162"/>
      <c r="CP96" s="162"/>
      <c r="CQ96" s="162"/>
      <c r="CR96" s="162"/>
      <c r="CS96" s="162"/>
      <c r="CT96" s="162"/>
      <c r="CU96" s="162"/>
      <c r="CV96" s="162"/>
      <c r="CW96" s="162"/>
      <c r="CX96" s="162"/>
      <c r="CY96" s="162"/>
      <c r="CZ96" s="162"/>
      <c r="DA96" s="162"/>
      <c r="DB96" s="162"/>
      <c r="DC96" s="162"/>
      <c r="DD96" s="162"/>
      <c r="DE96" s="162"/>
      <c r="DF96" s="162"/>
      <c r="DG96" s="162"/>
      <c r="DH96" s="162"/>
      <c r="DI96" s="162"/>
      <c r="DJ96" s="162"/>
      <c r="DK96" s="162"/>
      <c r="DL96" s="162"/>
      <c r="DM96" s="162"/>
      <c r="DN96" s="162"/>
      <c r="DO96" s="162"/>
      <c r="DP96" s="162"/>
      <c r="DQ96" s="162"/>
      <c r="DR96" s="162"/>
      <c r="DS96" s="162"/>
      <c r="DT96" s="162"/>
      <c r="DU96" s="162"/>
      <c r="DV96" s="162"/>
      <c r="DW96" s="150"/>
      <c r="DX96" s="151"/>
      <c r="DY96" s="151"/>
      <c r="DZ96" s="151"/>
      <c r="EA96" s="151"/>
      <c r="EB96" s="151"/>
      <c r="EC96" s="151"/>
      <c r="ED96" s="151"/>
      <c r="EE96" s="151"/>
      <c r="EF96" s="151"/>
      <c r="EG96" s="151"/>
      <c r="EH96" s="151"/>
      <c r="EI96" s="151"/>
      <c r="EJ96" s="151"/>
      <c r="EK96" s="151"/>
      <c r="EL96" s="151"/>
      <c r="EM96" s="151"/>
      <c r="EN96" s="151"/>
      <c r="EO96" s="151"/>
      <c r="EP96" s="151"/>
      <c r="EQ96" s="151"/>
      <c r="ER96" s="152"/>
      <c r="ES96" s="150"/>
      <c r="ET96" s="148"/>
      <c r="EU96" s="148"/>
      <c r="EV96" s="148"/>
      <c r="EW96" s="148"/>
      <c r="EX96" s="148"/>
      <c r="EY96" s="148"/>
      <c r="EZ96" s="148"/>
      <c r="FA96" s="148"/>
      <c r="FB96" s="148"/>
      <c r="FC96" s="148"/>
      <c r="FD96" s="148"/>
      <c r="FE96" s="148"/>
      <c r="FF96" s="148"/>
      <c r="FG96" s="148"/>
      <c r="FH96" s="148"/>
      <c r="FI96" s="148"/>
      <c r="FJ96" s="148"/>
      <c r="FK96" s="148"/>
      <c r="FL96" s="148"/>
      <c r="FM96" s="148"/>
      <c r="FN96" s="148"/>
      <c r="FO96" s="148"/>
      <c r="FP96" s="148"/>
      <c r="FQ96" s="148"/>
      <c r="FR96" s="148"/>
      <c r="FS96" s="148"/>
      <c r="FT96" s="148"/>
      <c r="FU96" s="148"/>
      <c r="FV96" s="148"/>
      <c r="FW96" s="148"/>
      <c r="FX96" s="148"/>
      <c r="FY96" s="148"/>
      <c r="FZ96" s="148"/>
      <c r="GA96" s="148"/>
      <c r="GB96" s="148"/>
      <c r="GC96" s="148"/>
      <c r="GD96" s="148"/>
      <c r="GE96" s="149"/>
    </row>
    <row r="97" spans="1:195" ht="11.25" hidden="1" customHeight="1" x14ac:dyDescent="0.2">
      <c r="A97" s="170" t="s">
        <v>371</v>
      </c>
      <c r="B97" s="171"/>
      <c r="C97" s="171"/>
      <c r="D97" s="171"/>
      <c r="E97" s="171"/>
      <c r="F97" s="171"/>
      <c r="G97" s="171"/>
      <c r="H97" s="171"/>
      <c r="I97" s="171"/>
      <c r="J97" s="171"/>
      <c r="K97" s="171"/>
      <c r="L97" s="171"/>
      <c r="M97" s="171"/>
      <c r="N97" s="171"/>
      <c r="O97" s="171"/>
      <c r="P97" s="171"/>
      <c r="Q97" s="171"/>
      <c r="R97" s="171"/>
      <c r="S97" s="171"/>
      <c r="T97" s="171"/>
      <c r="U97" s="171"/>
      <c r="V97" s="171"/>
      <c r="W97" s="171"/>
      <c r="X97" s="171"/>
      <c r="Y97" s="171"/>
      <c r="Z97" s="171"/>
      <c r="AA97" s="171"/>
      <c r="AB97" s="171"/>
      <c r="AC97" s="171"/>
      <c r="AD97" s="171"/>
      <c r="AE97" s="171"/>
      <c r="AF97" s="171"/>
      <c r="AG97" s="171"/>
      <c r="AH97" s="171"/>
      <c r="AI97" s="171"/>
      <c r="AJ97" s="171"/>
      <c r="AK97" s="171"/>
      <c r="AL97" s="171"/>
      <c r="AM97" s="171"/>
      <c r="AN97" s="171"/>
      <c r="AO97" s="171"/>
      <c r="AP97" s="171"/>
      <c r="AQ97" s="171"/>
      <c r="AR97" s="171"/>
      <c r="AS97" s="171"/>
      <c r="AT97" s="171"/>
      <c r="AU97" s="171"/>
      <c r="AV97" s="171"/>
      <c r="AW97" s="171"/>
      <c r="AX97" s="171"/>
      <c r="AY97" s="171"/>
      <c r="AZ97" s="171"/>
      <c r="BA97" s="171"/>
      <c r="BB97" s="171"/>
      <c r="BC97" s="171"/>
      <c r="BD97" s="171"/>
      <c r="BE97" s="171"/>
      <c r="BF97" s="171"/>
      <c r="BG97" s="171"/>
      <c r="BH97" s="171"/>
      <c r="BI97" s="171"/>
      <c r="BJ97" s="171"/>
      <c r="BK97" s="171"/>
      <c r="BL97" s="171"/>
      <c r="BM97" s="171"/>
      <c r="BN97" s="171"/>
      <c r="BO97" s="171"/>
      <c r="BP97" s="171"/>
      <c r="BQ97" s="171"/>
      <c r="BR97" s="171"/>
      <c r="BS97" s="171"/>
      <c r="BT97" s="171"/>
      <c r="BU97" s="171"/>
      <c r="BV97" s="171"/>
      <c r="BW97" s="171"/>
      <c r="BX97" s="171"/>
      <c r="BY97" s="171"/>
      <c r="BZ97" s="171"/>
      <c r="CA97" s="171"/>
      <c r="CB97" s="171"/>
      <c r="CC97" s="171"/>
      <c r="CD97" s="171"/>
      <c r="CE97" s="171"/>
      <c r="CF97" s="171"/>
      <c r="CG97" s="171"/>
      <c r="CH97" s="171"/>
      <c r="CI97" s="171"/>
      <c r="CJ97" s="171"/>
      <c r="CK97" s="171"/>
      <c r="CL97" s="171"/>
      <c r="CM97" s="171"/>
      <c r="CN97" s="171"/>
      <c r="CO97" s="171"/>
      <c r="CP97" s="171"/>
      <c r="CQ97" s="171"/>
      <c r="CR97" s="171"/>
      <c r="CS97" s="171"/>
      <c r="CT97" s="171"/>
      <c r="CU97" s="171"/>
      <c r="CV97" s="171"/>
      <c r="CW97" s="171"/>
      <c r="CX97" s="171"/>
      <c r="CY97" s="171"/>
      <c r="CZ97" s="171"/>
      <c r="DA97" s="171"/>
      <c r="DB97" s="171"/>
      <c r="DC97" s="171"/>
      <c r="DD97" s="171"/>
      <c r="DE97" s="171"/>
      <c r="DF97" s="171"/>
      <c r="DG97" s="171"/>
      <c r="DH97" s="171"/>
      <c r="DI97" s="171"/>
      <c r="DJ97" s="171"/>
      <c r="DK97" s="171"/>
      <c r="DL97" s="171"/>
      <c r="DM97" s="171"/>
      <c r="DN97" s="171"/>
      <c r="DO97" s="171"/>
      <c r="DP97" s="171"/>
      <c r="DQ97" s="171"/>
      <c r="DR97" s="171"/>
      <c r="DS97" s="171"/>
      <c r="DT97" s="171"/>
      <c r="DU97" s="171"/>
      <c r="DV97" s="171"/>
      <c r="DW97" s="171"/>
      <c r="DX97" s="171"/>
      <c r="DY97" s="171"/>
      <c r="DZ97" s="171"/>
      <c r="EA97" s="171"/>
      <c r="EB97" s="171"/>
      <c r="EC97" s="171"/>
      <c r="ED97" s="171"/>
      <c r="EE97" s="171"/>
      <c r="EF97" s="171"/>
      <c r="EG97" s="171"/>
      <c r="EH97" s="171"/>
      <c r="EI97" s="171"/>
      <c r="EJ97" s="171"/>
      <c r="EK97" s="171"/>
      <c r="EL97" s="171"/>
      <c r="EM97" s="171"/>
      <c r="EN97" s="171"/>
      <c r="EO97" s="171"/>
      <c r="EP97" s="171"/>
      <c r="EQ97" s="171"/>
      <c r="ER97" s="172"/>
      <c r="ES97" s="150"/>
      <c r="ET97" s="148"/>
      <c r="EU97" s="148"/>
      <c r="EV97" s="148"/>
      <c r="EW97" s="148"/>
      <c r="EX97" s="148"/>
      <c r="EY97" s="148"/>
      <c r="EZ97" s="148"/>
      <c r="FA97" s="148"/>
      <c r="FB97" s="148"/>
      <c r="FC97" s="148"/>
      <c r="FD97" s="148"/>
      <c r="FE97" s="148"/>
      <c r="FF97" s="148"/>
      <c r="FG97" s="148"/>
      <c r="FH97" s="148"/>
      <c r="FI97" s="148"/>
      <c r="FJ97" s="148"/>
      <c r="FK97" s="148"/>
      <c r="FL97" s="148"/>
      <c r="FM97" s="148"/>
      <c r="FN97" s="148"/>
      <c r="FO97" s="148"/>
      <c r="FP97" s="148"/>
      <c r="FQ97" s="148"/>
      <c r="FR97" s="148"/>
      <c r="FS97" s="148"/>
      <c r="FT97" s="148"/>
      <c r="FU97" s="148"/>
      <c r="FV97" s="148"/>
      <c r="FW97" s="148"/>
      <c r="FX97" s="148"/>
      <c r="FY97" s="148"/>
      <c r="FZ97" s="148"/>
      <c r="GA97" s="148"/>
      <c r="GB97" s="148"/>
      <c r="GC97" s="148"/>
      <c r="GD97" s="148"/>
      <c r="GE97" s="149"/>
    </row>
    <row r="98" spans="1:195" ht="17.25" hidden="1" customHeight="1" x14ac:dyDescent="0.2">
      <c r="A98" s="144" t="s">
        <v>411</v>
      </c>
      <c r="B98" s="145"/>
      <c r="C98" s="145"/>
      <c r="D98" s="145"/>
      <c r="E98" s="145"/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  <c r="T98" s="145"/>
      <c r="U98" s="145"/>
      <c r="V98" s="145"/>
      <c r="W98" s="145"/>
      <c r="X98" s="145"/>
      <c r="Y98" s="145"/>
      <c r="Z98" s="145"/>
      <c r="AA98" s="145"/>
      <c r="AB98" s="145"/>
      <c r="AC98" s="145"/>
      <c r="AD98" s="145"/>
      <c r="AE98" s="145"/>
      <c r="AF98" s="145"/>
      <c r="AG98" s="145"/>
      <c r="AH98" s="145"/>
      <c r="AI98" s="145"/>
      <c r="AJ98" s="145"/>
      <c r="AK98" s="145"/>
      <c r="AL98" s="145"/>
      <c r="AM98" s="145"/>
      <c r="AN98" s="145"/>
      <c r="AO98" s="145"/>
      <c r="AP98" s="145"/>
      <c r="AQ98" s="145"/>
      <c r="AR98" s="145"/>
      <c r="AS98" s="145"/>
      <c r="AT98" s="145"/>
      <c r="AU98" s="145"/>
      <c r="AV98" s="145"/>
      <c r="AW98" s="145"/>
      <c r="AX98" s="145"/>
      <c r="AY98" s="145"/>
      <c r="AZ98" s="145"/>
      <c r="BA98" s="145"/>
      <c r="BB98" s="145"/>
      <c r="BC98" s="145"/>
      <c r="BD98" s="145"/>
      <c r="BE98" s="145"/>
      <c r="BF98" s="145"/>
      <c r="BG98" s="145"/>
      <c r="BH98" s="145"/>
      <c r="BI98" s="145"/>
      <c r="BJ98" s="145"/>
      <c r="BK98" s="145"/>
      <c r="BL98" s="145"/>
      <c r="BM98" s="145"/>
      <c r="BN98" s="145"/>
      <c r="BO98" s="145"/>
      <c r="BP98" s="145"/>
      <c r="BQ98" s="145"/>
      <c r="BR98" s="145"/>
      <c r="BS98" s="145"/>
      <c r="BT98" s="145"/>
      <c r="BU98" s="145"/>
      <c r="BV98" s="145"/>
      <c r="BW98" s="145"/>
      <c r="BX98" s="145"/>
      <c r="BY98" s="145"/>
      <c r="BZ98" s="145"/>
      <c r="CA98" s="145"/>
      <c r="CB98" s="145"/>
      <c r="CC98" s="145"/>
      <c r="CD98" s="145"/>
      <c r="CE98" s="145"/>
      <c r="CF98" s="145"/>
      <c r="CG98" s="145"/>
      <c r="CH98" s="145"/>
      <c r="CI98" s="145"/>
      <c r="CJ98" s="145"/>
      <c r="CK98" s="145"/>
      <c r="CL98" s="145"/>
      <c r="CM98" s="145"/>
      <c r="CN98" s="145"/>
      <c r="CO98" s="145"/>
      <c r="CP98" s="145"/>
      <c r="CQ98" s="145"/>
      <c r="CR98" s="145"/>
      <c r="CS98" s="145"/>
      <c r="CT98" s="145"/>
      <c r="CU98" s="145"/>
      <c r="CV98" s="145"/>
      <c r="CW98" s="145"/>
      <c r="CX98" s="145"/>
      <c r="CY98" s="145"/>
      <c r="CZ98" s="145"/>
      <c r="DA98" s="145"/>
      <c r="DB98" s="145"/>
      <c r="DC98" s="145"/>
      <c r="DD98" s="145"/>
      <c r="DE98" s="145"/>
      <c r="DF98" s="145"/>
      <c r="DG98" s="145"/>
      <c r="DH98" s="145"/>
      <c r="DI98" s="145"/>
      <c r="DJ98" s="145"/>
      <c r="DK98" s="145"/>
      <c r="DL98" s="145"/>
      <c r="DM98" s="145"/>
      <c r="DN98" s="145"/>
      <c r="DO98" s="145"/>
      <c r="DP98" s="145"/>
      <c r="DQ98" s="145"/>
      <c r="DR98" s="145"/>
      <c r="DS98" s="145"/>
      <c r="DT98" s="145"/>
      <c r="DU98" s="145"/>
      <c r="DV98" s="145"/>
      <c r="DW98" s="145"/>
      <c r="DX98" s="145"/>
      <c r="DY98" s="145"/>
      <c r="DZ98" s="145"/>
      <c r="EA98" s="145"/>
      <c r="EB98" s="145"/>
      <c r="EC98" s="145"/>
      <c r="ED98" s="145"/>
      <c r="EE98" s="145"/>
      <c r="EF98" s="145"/>
      <c r="EG98" s="145"/>
      <c r="EH98" s="145"/>
      <c r="EI98" s="145"/>
      <c r="EJ98" s="145"/>
      <c r="EK98" s="145"/>
      <c r="EL98" s="145"/>
      <c r="EM98" s="145"/>
      <c r="EN98" s="145"/>
      <c r="EO98" s="145"/>
      <c r="EP98" s="145"/>
      <c r="EQ98" s="145"/>
      <c r="ER98" s="145"/>
      <c r="ES98" s="145"/>
      <c r="ET98" s="145"/>
      <c r="EU98" s="145"/>
      <c r="EV98" s="145"/>
      <c r="EW98" s="145"/>
      <c r="EX98" s="145"/>
      <c r="EY98" s="145"/>
      <c r="EZ98" s="145"/>
      <c r="FA98" s="145"/>
      <c r="FB98" s="145"/>
      <c r="FC98" s="145"/>
      <c r="FD98" s="145"/>
      <c r="FE98" s="145"/>
      <c r="FF98" s="145"/>
      <c r="FG98" s="145"/>
      <c r="FH98" s="145"/>
      <c r="FI98" s="145"/>
      <c r="FJ98" s="145"/>
      <c r="FK98" s="145"/>
      <c r="FL98" s="145"/>
      <c r="FM98" s="145"/>
      <c r="FN98" s="145"/>
      <c r="FO98" s="145"/>
      <c r="FP98" s="145"/>
      <c r="FQ98" s="145"/>
      <c r="FR98" s="145"/>
      <c r="FS98" s="145"/>
      <c r="FT98" s="145"/>
      <c r="FU98" s="145"/>
      <c r="FV98" s="145"/>
      <c r="FW98" s="145"/>
      <c r="FX98" s="145"/>
      <c r="FY98" s="145"/>
      <c r="FZ98" s="145"/>
      <c r="GA98" s="145"/>
      <c r="GB98" s="145"/>
      <c r="GC98" s="145"/>
      <c r="GD98" s="145"/>
      <c r="GE98" s="145"/>
    </row>
    <row r="99" spans="1:195" hidden="1" x14ac:dyDescent="0.2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55"/>
      <c r="AF99" s="55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5"/>
      <c r="AR99" s="55"/>
      <c r="AS99" s="55"/>
      <c r="AT99" s="55"/>
      <c r="AU99" s="55"/>
      <c r="AV99" s="55"/>
      <c r="AW99" s="55"/>
      <c r="AX99" s="55"/>
      <c r="AY99" s="55"/>
      <c r="AZ99" s="55"/>
      <c r="BA99" s="55"/>
      <c r="BB99" s="55"/>
      <c r="BC99" s="55"/>
      <c r="BD99" s="55"/>
      <c r="BE99" s="55"/>
      <c r="BF99" s="55"/>
      <c r="BG99" s="55"/>
      <c r="BH99" s="55"/>
      <c r="BI99" s="55"/>
      <c r="BJ99" s="55"/>
      <c r="BK99" s="55"/>
      <c r="BL99" s="55"/>
      <c r="BM99" s="55"/>
      <c r="BN99" s="55"/>
      <c r="BO99" s="55"/>
      <c r="BP99" s="55"/>
      <c r="BQ99" s="55"/>
      <c r="BR99" s="55"/>
      <c r="BS99" s="55"/>
      <c r="BT99" s="55"/>
      <c r="BU99" s="55"/>
      <c r="BV99" s="55"/>
      <c r="BW99" s="55"/>
      <c r="BX99" s="55"/>
      <c r="BY99" s="55"/>
      <c r="BZ99" s="55"/>
      <c r="CA99" s="55"/>
      <c r="CB99" s="55"/>
      <c r="CC99" s="55"/>
      <c r="CD99" s="55"/>
      <c r="CE99" s="55"/>
      <c r="CF99" s="55"/>
      <c r="CG99" s="55"/>
      <c r="CH99" s="55"/>
      <c r="CI99" s="55"/>
      <c r="CJ99" s="55"/>
      <c r="CK99" s="55"/>
      <c r="CL99" s="55"/>
      <c r="CM99" s="55"/>
      <c r="CN99" s="55"/>
      <c r="CO99" s="55"/>
      <c r="CP99" s="55"/>
      <c r="CQ99" s="55"/>
      <c r="CR99" s="55"/>
      <c r="CS99" s="55"/>
      <c r="CT99" s="55"/>
      <c r="CU99" s="55"/>
      <c r="CV99" s="55"/>
      <c r="CW99" s="55"/>
      <c r="CX99" s="55"/>
      <c r="CY99" s="55"/>
      <c r="CZ99" s="55"/>
      <c r="DA99" s="55"/>
      <c r="DB99" s="55"/>
      <c r="DC99" s="55"/>
      <c r="DD99" s="55"/>
      <c r="DE99" s="55"/>
      <c r="DF99" s="55"/>
      <c r="DG99" s="55"/>
      <c r="DH99" s="55"/>
      <c r="DI99" s="55"/>
      <c r="DJ99" s="55"/>
      <c r="DK99" s="55"/>
      <c r="DL99" s="55"/>
      <c r="DM99" s="55"/>
      <c r="DN99" s="55"/>
      <c r="DO99" s="55"/>
      <c r="DP99" s="55"/>
      <c r="DQ99" s="55"/>
      <c r="DR99" s="55"/>
      <c r="DS99" s="55"/>
      <c r="DT99" s="55"/>
      <c r="DU99" s="55"/>
      <c r="DV99" s="55"/>
      <c r="DW99" s="55"/>
      <c r="DX99" s="55"/>
      <c r="DY99" s="55"/>
      <c r="DZ99" s="55"/>
      <c r="EA99" s="55"/>
      <c r="EB99" s="55"/>
      <c r="EC99" s="55"/>
      <c r="ED99" s="55"/>
      <c r="EE99" s="55"/>
      <c r="EF99" s="55"/>
      <c r="EG99" s="55"/>
      <c r="EH99" s="55"/>
      <c r="EI99" s="55"/>
      <c r="EJ99" s="55"/>
      <c r="EK99" s="55"/>
      <c r="EL99" s="55"/>
      <c r="EM99" s="55"/>
      <c r="EN99" s="55"/>
      <c r="EO99" s="55"/>
      <c r="EP99" s="55"/>
      <c r="EQ99" s="55"/>
      <c r="ER99" s="55"/>
      <c r="ES99" s="55"/>
      <c r="ET99" s="55"/>
      <c r="EU99" s="55"/>
      <c r="EV99" s="55"/>
      <c r="EW99" s="55"/>
      <c r="EX99" s="55"/>
      <c r="EY99" s="55"/>
      <c r="EZ99" s="55"/>
      <c r="FA99" s="55"/>
      <c r="FB99" s="55"/>
      <c r="FC99" s="55"/>
      <c r="FD99" s="55"/>
      <c r="FE99" s="55"/>
      <c r="FF99" s="55"/>
      <c r="FG99" s="55"/>
      <c r="FH99" s="55"/>
      <c r="FI99" s="55"/>
      <c r="FJ99" s="55"/>
      <c r="FK99" s="55"/>
      <c r="FL99" s="55"/>
      <c r="FM99" s="55"/>
      <c r="FN99" s="55"/>
      <c r="FO99" s="55"/>
      <c r="FP99" s="55"/>
      <c r="FQ99" s="55"/>
      <c r="FR99" s="55"/>
      <c r="FS99" s="55"/>
      <c r="FT99" s="55"/>
      <c r="FU99" s="55"/>
      <c r="FV99" s="55"/>
      <c r="FW99" s="55"/>
      <c r="FX99" s="55"/>
      <c r="FY99" s="55"/>
      <c r="FZ99" s="55"/>
      <c r="GA99" s="55"/>
      <c r="GB99" s="55"/>
      <c r="GC99" s="55"/>
      <c r="GD99" s="55"/>
      <c r="GE99" s="55"/>
      <c r="GF99" s="55"/>
      <c r="GG99" s="55"/>
      <c r="GH99" s="55"/>
      <c r="GI99" s="55"/>
      <c r="GJ99" s="55"/>
      <c r="GK99" s="55"/>
      <c r="GL99" s="55"/>
      <c r="GM99" s="55"/>
    </row>
    <row r="100" spans="1:195" ht="11.4" hidden="1" x14ac:dyDescent="0.2">
      <c r="A100" s="146" t="s">
        <v>412</v>
      </c>
      <c r="B100" s="146"/>
      <c r="C100" s="146"/>
      <c r="D100" s="146"/>
      <c r="E100" s="146"/>
      <c r="F100" s="146"/>
      <c r="G100" s="146"/>
      <c r="H100" s="146"/>
      <c r="I100" s="146"/>
      <c r="J100" s="146"/>
      <c r="K100" s="146"/>
      <c r="L100" s="146"/>
      <c r="M100" s="146"/>
      <c r="N100" s="146"/>
      <c r="O100" s="146"/>
      <c r="P100" s="146"/>
      <c r="Q100" s="146"/>
      <c r="R100" s="146"/>
      <c r="S100" s="146"/>
      <c r="T100" s="146"/>
      <c r="U100" s="146"/>
      <c r="V100" s="146"/>
      <c r="W100" s="146"/>
      <c r="X100" s="146"/>
      <c r="Y100" s="146"/>
      <c r="Z100" s="146"/>
      <c r="AA100" s="146"/>
      <c r="AB100" s="146"/>
      <c r="AC100" s="146"/>
      <c r="AD100" s="146"/>
      <c r="AE100" s="146"/>
      <c r="AF100" s="146"/>
      <c r="AG100" s="146"/>
      <c r="AH100" s="146"/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  <c r="BA100" s="146"/>
      <c r="BB100" s="146"/>
      <c r="BC100" s="146"/>
      <c r="BD100" s="146"/>
      <c r="BE100" s="146"/>
      <c r="BF100" s="146"/>
      <c r="BG100" s="146"/>
      <c r="BH100" s="146"/>
      <c r="BI100" s="146"/>
      <c r="BJ100" s="146"/>
      <c r="BK100" s="146"/>
      <c r="BL100" s="146"/>
      <c r="BM100" s="146"/>
      <c r="BN100" s="146"/>
      <c r="BO100" s="146"/>
      <c r="BP100" s="146"/>
      <c r="BQ100" s="146"/>
      <c r="BR100" s="146"/>
      <c r="BS100" s="146"/>
      <c r="BT100" s="146"/>
      <c r="BU100" s="146"/>
      <c r="BV100" s="146"/>
      <c r="BW100" s="146"/>
      <c r="BX100" s="146"/>
      <c r="BY100" s="146"/>
      <c r="BZ100" s="146"/>
      <c r="CA100" s="146"/>
      <c r="CB100" s="146"/>
      <c r="CC100" s="146"/>
      <c r="CD100" s="146"/>
      <c r="CE100" s="146"/>
      <c r="CF100" s="146"/>
      <c r="CG100" s="146"/>
      <c r="CH100" s="146"/>
      <c r="CI100" s="146"/>
      <c r="CJ100" s="146"/>
      <c r="CK100" s="146"/>
      <c r="CL100" s="146"/>
      <c r="CM100" s="146"/>
      <c r="CN100" s="146"/>
      <c r="CO100" s="146"/>
      <c r="CP100" s="146"/>
      <c r="CQ100" s="146"/>
      <c r="CR100" s="146"/>
      <c r="CS100" s="146"/>
      <c r="CT100" s="146"/>
      <c r="CU100" s="146"/>
      <c r="CV100" s="146"/>
      <c r="CW100" s="146"/>
      <c r="CX100" s="146"/>
      <c r="CY100" s="146"/>
      <c r="CZ100" s="146"/>
      <c r="DA100" s="146"/>
      <c r="DB100" s="146"/>
      <c r="DC100" s="146"/>
      <c r="DD100" s="146"/>
      <c r="DE100" s="146"/>
      <c r="DF100" s="146"/>
      <c r="DG100" s="146"/>
      <c r="DH100" s="146"/>
      <c r="DI100" s="146"/>
      <c r="DJ100" s="146"/>
      <c r="DK100" s="146"/>
      <c r="DL100" s="146"/>
      <c r="DM100" s="146"/>
      <c r="DN100" s="146"/>
      <c r="DO100" s="146"/>
      <c r="DP100" s="146"/>
      <c r="DQ100" s="146"/>
      <c r="DR100" s="146"/>
      <c r="DS100" s="146"/>
      <c r="DT100" s="146"/>
      <c r="DU100" s="146"/>
      <c r="DV100" s="146"/>
      <c r="DW100" s="146"/>
      <c r="DX100" s="146"/>
      <c r="DY100" s="146"/>
      <c r="DZ100" s="146"/>
      <c r="EA100" s="146"/>
      <c r="EB100" s="146"/>
      <c r="EC100" s="146"/>
      <c r="ED100" s="146"/>
      <c r="EE100" s="146"/>
      <c r="EF100" s="146"/>
      <c r="EG100" s="146"/>
      <c r="EH100" s="146"/>
      <c r="EI100" s="146"/>
      <c r="EJ100" s="146"/>
      <c r="EK100" s="146"/>
      <c r="EL100" s="146"/>
      <c r="EM100" s="146"/>
      <c r="EN100" s="146"/>
      <c r="EO100" s="146"/>
      <c r="EP100" s="146"/>
      <c r="EQ100" s="146"/>
      <c r="ER100" s="146"/>
      <c r="ES100" s="146"/>
      <c r="ET100" s="146"/>
      <c r="EU100" s="146"/>
      <c r="EV100" s="146"/>
      <c r="EW100" s="146"/>
      <c r="EX100" s="146"/>
      <c r="EY100" s="146"/>
      <c r="EZ100" s="146"/>
      <c r="FA100" s="146"/>
      <c r="FB100" s="146"/>
      <c r="FC100" s="146"/>
      <c r="FD100" s="146"/>
      <c r="FE100" s="146"/>
      <c r="FF100" s="146"/>
      <c r="FG100" s="146"/>
      <c r="FH100" s="146"/>
      <c r="FI100" s="146"/>
      <c r="FJ100" s="146"/>
      <c r="FK100" s="146"/>
      <c r="FL100" s="146"/>
      <c r="FM100" s="146"/>
      <c r="FN100" s="146"/>
      <c r="FO100" s="146"/>
      <c r="FP100" s="146"/>
      <c r="FQ100" s="146"/>
      <c r="FR100" s="146"/>
      <c r="FS100" s="146"/>
      <c r="FT100" s="146"/>
      <c r="FU100" s="146"/>
      <c r="FV100" s="146"/>
      <c r="FW100" s="146"/>
      <c r="FX100" s="146"/>
      <c r="FY100" s="146"/>
      <c r="FZ100" s="146"/>
      <c r="GA100" s="146"/>
      <c r="GB100" s="146"/>
      <c r="GC100" s="146"/>
      <c r="GD100" s="146"/>
      <c r="GE100" s="146"/>
      <c r="GF100" s="55"/>
      <c r="GG100" s="55"/>
      <c r="GH100" s="55"/>
      <c r="GI100" s="55"/>
      <c r="GJ100" s="55"/>
      <c r="GK100" s="55"/>
      <c r="GL100" s="55"/>
      <c r="GM100" s="55"/>
    </row>
    <row r="101" spans="1:195" ht="6.75" hidden="1" customHeight="1" x14ac:dyDescent="0.2">
      <c r="GF101" s="55"/>
      <c r="GG101" s="55"/>
      <c r="GH101" s="55"/>
      <c r="GI101" s="55"/>
      <c r="GJ101" s="55"/>
      <c r="GK101" s="55"/>
      <c r="GL101" s="55"/>
      <c r="GM101" s="55"/>
    </row>
    <row r="102" spans="1:195" ht="27.75" hidden="1" customHeight="1" x14ac:dyDescent="0.25">
      <c r="A102" s="173" t="s">
        <v>351</v>
      </c>
      <c r="B102" s="174"/>
      <c r="C102" s="174"/>
      <c r="D102" s="174"/>
      <c r="E102" s="175"/>
      <c r="F102" s="173" t="s">
        <v>20</v>
      </c>
      <c r="G102" s="174"/>
      <c r="H102" s="174"/>
      <c r="I102" s="174"/>
      <c r="J102" s="174"/>
      <c r="K102" s="174"/>
      <c r="L102" s="174"/>
      <c r="M102" s="174"/>
      <c r="N102" s="174"/>
      <c r="O102" s="174"/>
      <c r="P102" s="174"/>
      <c r="Q102" s="174"/>
      <c r="R102" s="174"/>
      <c r="S102" s="174"/>
      <c r="T102" s="174"/>
      <c r="U102" s="174"/>
      <c r="V102" s="174"/>
      <c r="W102" s="174"/>
      <c r="X102" s="174"/>
      <c r="Y102" s="174"/>
      <c r="Z102" s="174"/>
      <c r="AA102" s="174"/>
      <c r="AB102" s="174"/>
      <c r="AC102" s="174"/>
      <c r="AD102" s="174"/>
      <c r="AE102" s="174"/>
      <c r="AF102" s="174"/>
      <c r="AG102" s="174"/>
      <c r="AH102" s="174"/>
      <c r="AI102" s="174"/>
      <c r="AJ102" s="174"/>
      <c r="AK102" s="174"/>
      <c r="AL102" s="174"/>
      <c r="AM102" s="174"/>
      <c r="AN102" s="174"/>
      <c r="AO102" s="174"/>
      <c r="AP102" s="174"/>
      <c r="AQ102" s="175"/>
      <c r="AR102" s="156" t="s">
        <v>353</v>
      </c>
      <c r="AS102" s="158"/>
      <c r="AT102" s="158"/>
      <c r="AU102" s="158"/>
      <c r="AV102" s="158"/>
      <c r="AW102" s="158"/>
      <c r="AX102" s="158"/>
      <c r="AY102" s="158"/>
      <c r="AZ102" s="158"/>
      <c r="BA102" s="158"/>
      <c r="BB102" s="158"/>
      <c r="BC102" s="163"/>
      <c r="BD102" s="156" t="s">
        <v>354</v>
      </c>
      <c r="BE102" s="158"/>
      <c r="BF102" s="158"/>
      <c r="BG102" s="158"/>
      <c r="BH102" s="158"/>
      <c r="BI102" s="158"/>
      <c r="BJ102" s="158"/>
      <c r="BK102" s="158"/>
      <c r="BL102" s="158"/>
      <c r="BM102" s="163"/>
      <c r="BN102" s="156" t="s">
        <v>355</v>
      </c>
      <c r="BO102" s="158"/>
      <c r="BP102" s="158"/>
      <c r="BQ102" s="158"/>
      <c r="BR102" s="158"/>
      <c r="BS102" s="158"/>
      <c r="BT102" s="158"/>
      <c r="BU102" s="158"/>
      <c r="BV102" s="158"/>
      <c r="BW102" s="158"/>
      <c r="BX102" s="158"/>
      <c r="BY102" s="158"/>
      <c r="BZ102" s="158"/>
      <c r="CA102" s="158"/>
      <c r="CB102" s="158"/>
      <c r="CC102" s="163"/>
      <c r="CD102" s="156" t="s">
        <v>413</v>
      </c>
      <c r="CE102" s="158"/>
      <c r="CF102" s="158"/>
      <c r="CG102" s="158"/>
      <c r="CH102" s="158"/>
      <c r="CI102" s="158"/>
      <c r="CJ102" s="158"/>
      <c r="CK102" s="158"/>
      <c r="CL102" s="158"/>
      <c r="CM102" s="158"/>
      <c r="CN102" s="158"/>
      <c r="CO102" s="158"/>
      <c r="CP102" s="158"/>
      <c r="CQ102" s="156" t="s">
        <v>414</v>
      </c>
      <c r="CR102" s="157"/>
      <c r="CS102" s="157"/>
      <c r="CT102" s="157"/>
      <c r="CU102" s="157"/>
      <c r="CV102" s="157"/>
      <c r="CW102" s="157"/>
      <c r="CX102" s="157"/>
      <c r="CY102" s="158"/>
      <c r="CZ102" s="158"/>
      <c r="DA102" s="158"/>
      <c r="DB102" s="147" t="s">
        <v>358</v>
      </c>
      <c r="DC102" s="162"/>
      <c r="DD102" s="162"/>
      <c r="DE102" s="162"/>
      <c r="DF102" s="162"/>
      <c r="DG102" s="162"/>
      <c r="DH102" s="162"/>
      <c r="DI102" s="162"/>
      <c r="DJ102" s="162"/>
      <c r="DK102" s="162"/>
      <c r="DL102" s="162"/>
      <c r="DM102" s="162"/>
      <c r="DN102" s="156" t="s">
        <v>359</v>
      </c>
      <c r="DO102" s="158"/>
      <c r="DP102" s="158"/>
      <c r="DQ102" s="158"/>
      <c r="DR102" s="158"/>
      <c r="DS102" s="158"/>
      <c r="DT102" s="158"/>
      <c r="DU102" s="158"/>
      <c r="DV102" s="158"/>
      <c r="DW102" s="158"/>
      <c r="DX102" s="158"/>
      <c r="DY102" s="158"/>
      <c r="DZ102" s="158"/>
      <c r="EA102" s="158"/>
      <c r="EB102" s="158"/>
      <c r="EC102" s="163"/>
      <c r="ED102" s="166" t="s">
        <v>360</v>
      </c>
      <c r="EE102" s="167"/>
      <c r="EF102" s="167"/>
      <c r="EG102" s="167"/>
      <c r="EH102" s="167"/>
      <c r="EI102" s="167"/>
      <c r="EJ102" s="167"/>
      <c r="EK102" s="167"/>
      <c r="EL102" s="167"/>
      <c r="EM102" s="167"/>
      <c r="EN102" s="167"/>
      <c r="EO102" s="167"/>
      <c r="EP102" s="167"/>
      <c r="EQ102" s="167"/>
      <c r="ER102" s="167"/>
      <c r="ES102" s="167"/>
      <c r="ET102" s="167"/>
      <c r="EU102" s="167"/>
      <c r="EV102" s="167"/>
      <c r="EW102" s="167"/>
      <c r="EX102" s="167"/>
      <c r="EY102" s="167"/>
      <c r="EZ102" s="167"/>
      <c r="FA102" s="167"/>
      <c r="FB102" s="167"/>
      <c r="FC102" s="167"/>
      <c r="FD102" s="167"/>
      <c r="FE102" s="167"/>
      <c r="FF102" s="167"/>
      <c r="FG102" s="167"/>
      <c r="FH102" s="167"/>
      <c r="FI102" s="167"/>
      <c r="FJ102" s="167"/>
      <c r="FK102" s="167"/>
      <c r="FL102" s="168"/>
      <c r="FM102" s="168"/>
      <c r="FN102" s="168"/>
      <c r="FO102" s="168"/>
      <c r="FP102" s="168"/>
      <c r="FQ102" s="168"/>
      <c r="FR102" s="168"/>
      <c r="FS102" s="168"/>
      <c r="FT102" s="168"/>
      <c r="FU102" s="168"/>
      <c r="FV102" s="168"/>
      <c r="FW102" s="168"/>
      <c r="FX102" s="168"/>
      <c r="FY102" s="168"/>
      <c r="FZ102" s="168"/>
      <c r="GA102" s="168"/>
      <c r="GB102" s="168"/>
      <c r="GC102" s="168"/>
      <c r="GD102" s="168"/>
      <c r="GE102" s="169"/>
      <c r="GF102" s="55"/>
      <c r="GG102" s="55"/>
      <c r="GH102" s="55"/>
      <c r="GI102" s="55"/>
      <c r="GJ102" s="55"/>
      <c r="GK102" s="55"/>
      <c r="GL102" s="55"/>
      <c r="GM102" s="55"/>
    </row>
    <row r="103" spans="1:195" ht="50.25" hidden="1" customHeight="1" x14ac:dyDescent="0.2">
      <c r="A103" s="176"/>
      <c r="B103" s="177"/>
      <c r="C103" s="177"/>
      <c r="D103" s="177"/>
      <c r="E103" s="178"/>
      <c r="F103" s="176"/>
      <c r="G103" s="177"/>
      <c r="H103" s="177"/>
      <c r="I103" s="177"/>
      <c r="J103" s="177"/>
      <c r="K103" s="177"/>
      <c r="L103" s="177"/>
      <c r="M103" s="177"/>
      <c r="N103" s="177"/>
      <c r="O103" s="177"/>
      <c r="P103" s="177"/>
      <c r="Q103" s="177"/>
      <c r="R103" s="177"/>
      <c r="S103" s="177"/>
      <c r="T103" s="177"/>
      <c r="U103" s="177"/>
      <c r="V103" s="177"/>
      <c r="W103" s="177"/>
      <c r="X103" s="177"/>
      <c r="Y103" s="177"/>
      <c r="Z103" s="177"/>
      <c r="AA103" s="177"/>
      <c r="AB103" s="177"/>
      <c r="AC103" s="177"/>
      <c r="AD103" s="177"/>
      <c r="AE103" s="177"/>
      <c r="AF103" s="177"/>
      <c r="AG103" s="177"/>
      <c r="AH103" s="177"/>
      <c r="AI103" s="177"/>
      <c r="AJ103" s="177"/>
      <c r="AK103" s="177"/>
      <c r="AL103" s="177"/>
      <c r="AM103" s="177"/>
      <c r="AN103" s="177"/>
      <c r="AO103" s="177"/>
      <c r="AP103" s="177"/>
      <c r="AQ103" s="178"/>
      <c r="AR103" s="164"/>
      <c r="AS103" s="161"/>
      <c r="AT103" s="161"/>
      <c r="AU103" s="161"/>
      <c r="AV103" s="161"/>
      <c r="AW103" s="161"/>
      <c r="AX103" s="161"/>
      <c r="AY103" s="161"/>
      <c r="AZ103" s="161"/>
      <c r="BA103" s="161"/>
      <c r="BB103" s="161"/>
      <c r="BC103" s="165"/>
      <c r="BD103" s="164"/>
      <c r="BE103" s="161"/>
      <c r="BF103" s="161"/>
      <c r="BG103" s="161"/>
      <c r="BH103" s="161"/>
      <c r="BI103" s="161"/>
      <c r="BJ103" s="161"/>
      <c r="BK103" s="161"/>
      <c r="BL103" s="161"/>
      <c r="BM103" s="165"/>
      <c r="BN103" s="164"/>
      <c r="BO103" s="161"/>
      <c r="BP103" s="161"/>
      <c r="BQ103" s="161"/>
      <c r="BR103" s="161"/>
      <c r="BS103" s="161"/>
      <c r="BT103" s="161"/>
      <c r="BU103" s="161"/>
      <c r="BV103" s="161"/>
      <c r="BW103" s="161"/>
      <c r="BX103" s="161"/>
      <c r="BY103" s="161"/>
      <c r="BZ103" s="161"/>
      <c r="CA103" s="161"/>
      <c r="CB103" s="161"/>
      <c r="CC103" s="165"/>
      <c r="CD103" s="164"/>
      <c r="CE103" s="161"/>
      <c r="CF103" s="161"/>
      <c r="CG103" s="161"/>
      <c r="CH103" s="161"/>
      <c r="CI103" s="161"/>
      <c r="CJ103" s="161"/>
      <c r="CK103" s="161"/>
      <c r="CL103" s="161"/>
      <c r="CM103" s="161"/>
      <c r="CN103" s="161"/>
      <c r="CO103" s="161"/>
      <c r="CP103" s="161"/>
      <c r="CQ103" s="159"/>
      <c r="CR103" s="160"/>
      <c r="CS103" s="160"/>
      <c r="CT103" s="160"/>
      <c r="CU103" s="160"/>
      <c r="CV103" s="160"/>
      <c r="CW103" s="160"/>
      <c r="CX103" s="160"/>
      <c r="CY103" s="161"/>
      <c r="CZ103" s="161"/>
      <c r="DA103" s="161"/>
      <c r="DB103" s="162"/>
      <c r="DC103" s="162"/>
      <c r="DD103" s="162"/>
      <c r="DE103" s="162"/>
      <c r="DF103" s="162"/>
      <c r="DG103" s="162"/>
      <c r="DH103" s="162"/>
      <c r="DI103" s="162"/>
      <c r="DJ103" s="162"/>
      <c r="DK103" s="162"/>
      <c r="DL103" s="162"/>
      <c r="DM103" s="162"/>
      <c r="DN103" s="164"/>
      <c r="DO103" s="161"/>
      <c r="DP103" s="161"/>
      <c r="DQ103" s="161"/>
      <c r="DR103" s="161"/>
      <c r="DS103" s="161"/>
      <c r="DT103" s="161"/>
      <c r="DU103" s="161"/>
      <c r="DV103" s="161"/>
      <c r="DW103" s="161"/>
      <c r="DX103" s="161"/>
      <c r="DY103" s="161"/>
      <c r="DZ103" s="161"/>
      <c r="EA103" s="161"/>
      <c r="EB103" s="161"/>
      <c r="EC103" s="165"/>
      <c r="ED103" s="150" t="s">
        <v>382</v>
      </c>
      <c r="EE103" s="151"/>
      <c r="EF103" s="151"/>
      <c r="EG103" s="151"/>
      <c r="EH103" s="151"/>
      <c r="EI103" s="151"/>
      <c r="EJ103" s="151"/>
      <c r="EK103" s="151"/>
      <c r="EL103" s="151"/>
      <c r="EM103" s="151"/>
      <c r="EN103" s="151"/>
      <c r="EO103" s="151"/>
      <c r="EP103" s="151"/>
      <c r="EQ103" s="151"/>
      <c r="ER103" s="151"/>
      <c r="ES103" s="151"/>
      <c r="ET103" s="151"/>
      <c r="EU103" s="151"/>
      <c r="EV103" s="150" t="s">
        <v>383</v>
      </c>
      <c r="EW103" s="148"/>
      <c r="EX103" s="148"/>
      <c r="EY103" s="148"/>
      <c r="EZ103" s="148"/>
      <c r="FA103" s="148"/>
      <c r="FB103" s="148"/>
      <c r="FC103" s="148"/>
      <c r="FD103" s="148"/>
      <c r="FE103" s="148"/>
      <c r="FF103" s="148"/>
      <c r="FG103" s="148"/>
      <c r="FH103" s="148"/>
      <c r="FI103" s="148"/>
      <c r="FJ103" s="148"/>
      <c r="FK103" s="149"/>
      <c r="FL103" s="148" t="s">
        <v>363</v>
      </c>
      <c r="FM103" s="148"/>
      <c r="FN103" s="148"/>
      <c r="FO103" s="148"/>
      <c r="FP103" s="148"/>
      <c r="FQ103" s="148"/>
      <c r="FR103" s="148"/>
      <c r="FS103" s="148"/>
      <c r="FT103" s="148"/>
      <c r="FU103" s="148"/>
      <c r="FV103" s="148"/>
      <c r="FW103" s="148"/>
      <c r="FX103" s="148"/>
      <c r="FY103" s="148"/>
      <c r="FZ103" s="148"/>
      <c r="GA103" s="148"/>
      <c r="GB103" s="148"/>
      <c r="GC103" s="148"/>
      <c r="GD103" s="148"/>
      <c r="GE103" s="149"/>
      <c r="GF103" s="55"/>
      <c r="GG103" s="55"/>
      <c r="GH103" s="55"/>
      <c r="GI103" s="55"/>
      <c r="GJ103" s="55"/>
      <c r="GK103" s="55"/>
      <c r="GL103" s="55"/>
      <c r="GM103" s="55"/>
    </row>
    <row r="104" spans="1:195" hidden="1" x14ac:dyDescent="0.2">
      <c r="A104" s="147">
        <v>1</v>
      </c>
      <c r="B104" s="147"/>
      <c r="C104" s="147"/>
      <c r="D104" s="147"/>
      <c r="E104" s="147"/>
      <c r="F104" s="150">
        <v>2</v>
      </c>
      <c r="G104" s="148"/>
      <c r="H104" s="148"/>
      <c r="I104" s="148"/>
      <c r="J104" s="148"/>
      <c r="K104" s="148"/>
      <c r="L104" s="148"/>
      <c r="M104" s="148"/>
      <c r="N104" s="148"/>
      <c r="O104" s="148"/>
      <c r="P104" s="148"/>
      <c r="Q104" s="148"/>
      <c r="R104" s="148"/>
      <c r="S104" s="148"/>
      <c r="T104" s="148"/>
      <c r="U104" s="148"/>
      <c r="V104" s="148"/>
      <c r="W104" s="148"/>
      <c r="X104" s="148"/>
      <c r="Y104" s="148"/>
      <c r="Z104" s="148"/>
      <c r="AA104" s="148"/>
      <c r="AB104" s="148"/>
      <c r="AC104" s="148"/>
      <c r="AD104" s="148"/>
      <c r="AE104" s="148"/>
      <c r="AF104" s="148"/>
      <c r="AG104" s="148"/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50">
        <v>3</v>
      </c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50">
        <v>4</v>
      </c>
      <c r="BE104" s="148"/>
      <c r="BF104" s="148"/>
      <c r="BG104" s="148"/>
      <c r="BH104" s="148"/>
      <c r="BI104" s="148"/>
      <c r="BJ104" s="148"/>
      <c r="BK104" s="148"/>
      <c r="BL104" s="148"/>
      <c r="BM104" s="149"/>
      <c r="BN104" s="150">
        <v>5</v>
      </c>
      <c r="BO104" s="148"/>
      <c r="BP104" s="148"/>
      <c r="BQ104" s="148"/>
      <c r="BR104" s="148"/>
      <c r="BS104" s="148"/>
      <c r="BT104" s="148"/>
      <c r="BU104" s="148"/>
      <c r="BV104" s="148"/>
      <c r="BW104" s="148"/>
      <c r="BX104" s="148"/>
      <c r="BY104" s="148"/>
      <c r="BZ104" s="148"/>
      <c r="CA104" s="148"/>
      <c r="CB104" s="148"/>
      <c r="CC104" s="149"/>
      <c r="CD104" s="150">
        <v>6</v>
      </c>
      <c r="CE104" s="148"/>
      <c r="CF104" s="148"/>
      <c r="CG104" s="148"/>
      <c r="CH104" s="148"/>
      <c r="CI104" s="148"/>
      <c r="CJ104" s="148"/>
      <c r="CK104" s="148"/>
      <c r="CL104" s="148"/>
      <c r="CM104" s="148"/>
      <c r="CN104" s="148"/>
      <c r="CO104" s="148"/>
      <c r="CP104" s="148"/>
      <c r="CQ104" s="147">
        <v>7</v>
      </c>
      <c r="CR104" s="147"/>
      <c r="CS104" s="147"/>
      <c r="CT104" s="147"/>
      <c r="CU104" s="147"/>
      <c r="CV104" s="147"/>
      <c r="CW104" s="147"/>
      <c r="CX104" s="147"/>
      <c r="CY104" s="147"/>
      <c r="CZ104" s="147"/>
      <c r="DA104" s="147"/>
      <c r="DB104" s="148">
        <v>8</v>
      </c>
      <c r="DC104" s="148"/>
      <c r="DD104" s="148"/>
      <c r="DE104" s="148"/>
      <c r="DF104" s="148"/>
      <c r="DG104" s="148"/>
      <c r="DH104" s="148"/>
      <c r="DI104" s="148"/>
      <c r="DJ104" s="148"/>
      <c r="DK104" s="148"/>
      <c r="DL104" s="148"/>
      <c r="DM104" s="149"/>
      <c r="DN104" s="150">
        <v>9</v>
      </c>
      <c r="DO104" s="148"/>
      <c r="DP104" s="148"/>
      <c r="DQ104" s="148"/>
      <c r="DR104" s="148"/>
      <c r="DS104" s="148"/>
      <c r="DT104" s="148"/>
      <c r="DU104" s="148"/>
      <c r="DV104" s="148"/>
      <c r="DW104" s="148"/>
      <c r="DX104" s="148"/>
      <c r="DY104" s="148"/>
      <c r="DZ104" s="148"/>
      <c r="EA104" s="148"/>
      <c r="EB104" s="148"/>
      <c r="EC104" s="149"/>
      <c r="ED104" s="150">
        <v>10</v>
      </c>
      <c r="EE104" s="148"/>
      <c r="EF104" s="148"/>
      <c r="EG104" s="148"/>
      <c r="EH104" s="148"/>
      <c r="EI104" s="148"/>
      <c r="EJ104" s="148"/>
      <c r="EK104" s="148"/>
      <c r="EL104" s="148"/>
      <c r="EM104" s="148"/>
      <c r="EN104" s="148"/>
      <c r="EO104" s="148"/>
      <c r="EP104" s="148"/>
      <c r="EQ104" s="148"/>
      <c r="ER104" s="148"/>
      <c r="ES104" s="148"/>
      <c r="ET104" s="148"/>
      <c r="EU104" s="148"/>
      <c r="EV104" s="150">
        <v>11</v>
      </c>
      <c r="EW104" s="148"/>
      <c r="EX104" s="148"/>
      <c r="EY104" s="148"/>
      <c r="EZ104" s="148"/>
      <c r="FA104" s="148"/>
      <c r="FB104" s="148"/>
      <c r="FC104" s="148"/>
      <c r="FD104" s="148"/>
      <c r="FE104" s="148"/>
      <c r="FF104" s="148"/>
      <c r="FG104" s="148"/>
      <c r="FH104" s="148"/>
      <c r="FI104" s="148"/>
      <c r="FJ104" s="148"/>
      <c r="FK104" s="149"/>
      <c r="FL104" s="148">
        <v>12</v>
      </c>
      <c r="FM104" s="148"/>
      <c r="FN104" s="148"/>
      <c r="FO104" s="148"/>
      <c r="FP104" s="148"/>
      <c r="FQ104" s="148"/>
      <c r="FR104" s="148"/>
      <c r="FS104" s="148"/>
      <c r="FT104" s="148"/>
      <c r="FU104" s="148"/>
      <c r="FV104" s="148"/>
      <c r="FW104" s="148"/>
      <c r="FX104" s="148"/>
      <c r="FY104" s="148"/>
      <c r="FZ104" s="148"/>
      <c r="GA104" s="148"/>
      <c r="GB104" s="148"/>
      <c r="GC104" s="148"/>
      <c r="GD104" s="148"/>
      <c r="GE104" s="149"/>
      <c r="GF104" s="55"/>
      <c r="GG104" s="55"/>
      <c r="GH104" s="55"/>
      <c r="GI104" s="55"/>
      <c r="GJ104" s="55"/>
      <c r="GK104" s="55"/>
      <c r="GL104" s="55"/>
      <c r="GM104" s="55"/>
    </row>
    <row r="105" spans="1:195" ht="13.2" hidden="1" x14ac:dyDescent="0.2">
      <c r="A105" s="147">
        <v>1</v>
      </c>
      <c r="B105" s="147"/>
      <c r="C105" s="147"/>
      <c r="D105" s="147"/>
      <c r="E105" s="147"/>
      <c r="F105" s="150"/>
      <c r="G105" s="148"/>
      <c r="H105" s="148"/>
      <c r="I105" s="148"/>
      <c r="J105" s="148"/>
      <c r="K105" s="148"/>
      <c r="L105" s="148"/>
      <c r="M105" s="148"/>
      <c r="N105" s="148"/>
      <c r="O105" s="148"/>
      <c r="P105" s="148"/>
      <c r="Q105" s="148"/>
      <c r="R105" s="148"/>
      <c r="S105" s="148"/>
      <c r="T105" s="148"/>
      <c r="U105" s="148"/>
      <c r="V105" s="148"/>
      <c r="W105" s="148"/>
      <c r="X105" s="148"/>
      <c r="Y105" s="148"/>
      <c r="Z105" s="148"/>
      <c r="AA105" s="148"/>
      <c r="AB105" s="148"/>
      <c r="AC105" s="148"/>
      <c r="AD105" s="148"/>
      <c r="AE105" s="148"/>
      <c r="AF105" s="148"/>
      <c r="AG105" s="148"/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50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0"/>
      <c r="BE105" s="151"/>
      <c r="BF105" s="151"/>
      <c r="BG105" s="151"/>
      <c r="BH105" s="151"/>
      <c r="BI105" s="151"/>
      <c r="BJ105" s="151"/>
      <c r="BK105" s="151"/>
      <c r="BL105" s="151"/>
      <c r="BM105" s="152"/>
      <c r="BN105" s="150"/>
      <c r="BO105" s="148"/>
      <c r="BP105" s="148"/>
      <c r="BQ105" s="148"/>
      <c r="BR105" s="148"/>
      <c r="BS105" s="148"/>
      <c r="BT105" s="148"/>
      <c r="BU105" s="148"/>
      <c r="BV105" s="148"/>
      <c r="BW105" s="148"/>
      <c r="BX105" s="148"/>
      <c r="BY105" s="148"/>
      <c r="BZ105" s="148"/>
      <c r="CA105" s="151"/>
      <c r="CB105" s="151"/>
      <c r="CC105" s="152"/>
      <c r="CD105" s="150"/>
      <c r="CE105" s="151"/>
      <c r="CF105" s="151"/>
      <c r="CG105" s="151"/>
      <c r="CH105" s="151"/>
      <c r="CI105" s="151"/>
      <c r="CJ105" s="151"/>
      <c r="CK105" s="151"/>
      <c r="CL105" s="151"/>
      <c r="CM105" s="151"/>
      <c r="CN105" s="151"/>
      <c r="CO105" s="151"/>
      <c r="CP105" s="151"/>
      <c r="CQ105" s="147"/>
      <c r="CR105" s="147"/>
      <c r="CS105" s="147"/>
      <c r="CT105" s="147"/>
      <c r="CU105" s="147"/>
      <c r="CV105" s="147"/>
      <c r="CW105" s="147"/>
      <c r="CX105" s="147"/>
      <c r="CY105" s="147"/>
      <c r="CZ105" s="147"/>
      <c r="DA105" s="147"/>
      <c r="DB105" s="148"/>
      <c r="DC105" s="148"/>
      <c r="DD105" s="148"/>
      <c r="DE105" s="148"/>
      <c r="DF105" s="148"/>
      <c r="DG105" s="148"/>
      <c r="DH105" s="148"/>
      <c r="DI105" s="148"/>
      <c r="DJ105" s="148"/>
      <c r="DK105" s="148"/>
      <c r="DL105" s="148"/>
      <c r="DM105" s="149"/>
      <c r="DN105" s="150"/>
      <c r="DO105" s="151"/>
      <c r="DP105" s="151"/>
      <c r="DQ105" s="151"/>
      <c r="DR105" s="151"/>
      <c r="DS105" s="151"/>
      <c r="DT105" s="151"/>
      <c r="DU105" s="151"/>
      <c r="DV105" s="151"/>
      <c r="DW105" s="151"/>
      <c r="DX105" s="151"/>
      <c r="DY105" s="151"/>
      <c r="DZ105" s="151"/>
      <c r="EA105" s="151"/>
      <c r="EB105" s="151"/>
      <c r="EC105" s="152"/>
      <c r="ED105" s="150"/>
      <c r="EE105" s="151"/>
      <c r="EF105" s="151"/>
      <c r="EG105" s="151"/>
      <c r="EH105" s="151"/>
      <c r="EI105" s="151"/>
      <c r="EJ105" s="151"/>
      <c r="EK105" s="151"/>
      <c r="EL105" s="151"/>
      <c r="EM105" s="151"/>
      <c r="EN105" s="151"/>
      <c r="EO105" s="151"/>
      <c r="EP105" s="151"/>
      <c r="EQ105" s="151"/>
      <c r="ER105" s="151"/>
      <c r="ES105" s="151"/>
      <c r="ET105" s="151"/>
      <c r="EU105" s="151"/>
      <c r="EV105" s="153"/>
      <c r="EW105" s="151"/>
      <c r="EX105" s="151"/>
      <c r="EY105" s="151"/>
      <c r="EZ105" s="151"/>
      <c r="FA105" s="151"/>
      <c r="FB105" s="151"/>
      <c r="FC105" s="151"/>
      <c r="FD105" s="151"/>
      <c r="FE105" s="151"/>
      <c r="FF105" s="151"/>
      <c r="FG105" s="151"/>
      <c r="FH105" s="151"/>
      <c r="FI105" s="151"/>
      <c r="FJ105" s="151"/>
      <c r="FK105" s="152"/>
      <c r="FL105" s="151"/>
      <c r="FM105" s="151"/>
      <c r="FN105" s="151"/>
      <c r="FO105" s="151"/>
      <c r="FP105" s="151"/>
      <c r="FQ105" s="151"/>
      <c r="FR105" s="151"/>
      <c r="FS105" s="151"/>
      <c r="FT105" s="151"/>
      <c r="FU105" s="151"/>
      <c r="FV105" s="151"/>
      <c r="FW105" s="151"/>
      <c r="FX105" s="151"/>
      <c r="FY105" s="151"/>
      <c r="FZ105" s="151"/>
      <c r="GA105" s="151"/>
      <c r="GB105" s="151"/>
      <c r="GC105" s="151"/>
      <c r="GD105" s="151"/>
      <c r="GE105" s="152"/>
      <c r="GF105" s="55"/>
      <c r="GG105" s="55"/>
      <c r="GH105" s="55"/>
      <c r="GI105" s="55"/>
      <c r="GJ105" s="55"/>
      <c r="GK105" s="55"/>
      <c r="GL105" s="55"/>
      <c r="GM105" s="55"/>
    </row>
    <row r="106" spans="1:195" ht="13.2" hidden="1" x14ac:dyDescent="0.2">
      <c r="A106" s="147">
        <v>2</v>
      </c>
      <c r="B106" s="147"/>
      <c r="C106" s="147"/>
      <c r="D106" s="147"/>
      <c r="E106" s="147"/>
      <c r="F106" s="150"/>
      <c r="G106" s="148"/>
      <c r="H106" s="148"/>
      <c r="I106" s="148"/>
      <c r="J106" s="148"/>
      <c r="K106" s="148"/>
      <c r="L106" s="148"/>
      <c r="M106" s="148"/>
      <c r="N106" s="148"/>
      <c r="O106" s="148"/>
      <c r="P106" s="148"/>
      <c r="Q106" s="148"/>
      <c r="R106" s="148"/>
      <c r="S106" s="148"/>
      <c r="T106" s="148"/>
      <c r="U106" s="148"/>
      <c r="V106" s="148"/>
      <c r="W106" s="148"/>
      <c r="X106" s="148"/>
      <c r="Y106" s="148"/>
      <c r="Z106" s="148"/>
      <c r="AA106" s="148"/>
      <c r="AB106" s="148"/>
      <c r="AC106" s="148"/>
      <c r="AD106" s="148"/>
      <c r="AE106" s="148"/>
      <c r="AF106" s="148"/>
      <c r="AG106" s="148"/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50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0"/>
      <c r="BE106" s="151"/>
      <c r="BF106" s="151"/>
      <c r="BG106" s="151"/>
      <c r="BH106" s="151"/>
      <c r="BI106" s="151"/>
      <c r="BJ106" s="151"/>
      <c r="BK106" s="151"/>
      <c r="BL106" s="151"/>
      <c r="BM106" s="152"/>
      <c r="BN106" s="150"/>
      <c r="BO106" s="148"/>
      <c r="BP106" s="148"/>
      <c r="BQ106" s="148"/>
      <c r="BR106" s="148"/>
      <c r="BS106" s="148"/>
      <c r="BT106" s="148"/>
      <c r="BU106" s="148"/>
      <c r="BV106" s="148"/>
      <c r="BW106" s="148"/>
      <c r="BX106" s="148"/>
      <c r="BY106" s="148"/>
      <c r="BZ106" s="148"/>
      <c r="CA106" s="151"/>
      <c r="CB106" s="151"/>
      <c r="CC106" s="152"/>
      <c r="CD106" s="150"/>
      <c r="CE106" s="151"/>
      <c r="CF106" s="151"/>
      <c r="CG106" s="151"/>
      <c r="CH106" s="151"/>
      <c r="CI106" s="151"/>
      <c r="CJ106" s="151"/>
      <c r="CK106" s="151"/>
      <c r="CL106" s="151"/>
      <c r="CM106" s="151"/>
      <c r="CN106" s="151"/>
      <c r="CO106" s="151"/>
      <c r="CP106" s="151"/>
      <c r="CQ106" s="147"/>
      <c r="CR106" s="147"/>
      <c r="CS106" s="147"/>
      <c r="CT106" s="147"/>
      <c r="CU106" s="147"/>
      <c r="CV106" s="147"/>
      <c r="CW106" s="147"/>
      <c r="CX106" s="147"/>
      <c r="CY106" s="147"/>
      <c r="CZ106" s="147"/>
      <c r="DA106" s="147"/>
      <c r="DB106" s="148"/>
      <c r="DC106" s="148"/>
      <c r="DD106" s="148"/>
      <c r="DE106" s="148"/>
      <c r="DF106" s="148"/>
      <c r="DG106" s="148"/>
      <c r="DH106" s="148"/>
      <c r="DI106" s="148"/>
      <c r="DJ106" s="148"/>
      <c r="DK106" s="148"/>
      <c r="DL106" s="148"/>
      <c r="DM106" s="149"/>
      <c r="DN106" s="150"/>
      <c r="DO106" s="151"/>
      <c r="DP106" s="151"/>
      <c r="DQ106" s="151"/>
      <c r="DR106" s="151"/>
      <c r="DS106" s="151"/>
      <c r="DT106" s="151"/>
      <c r="DU106" s="151"/>
      <c r="DV106" s="151"/>
      <c r="DW106" s="151"/>
      <c r="DX106" s="151"/>
      <c r="DY106" s="151"/>
      <c r="DZ106" s="151"/>
      <c r="EA106" s="151"/>
      <c r="EB106" s="151"/>
      <c r="EC106" s="152"/>
      <c r="ED106" s="150"/>
      <c r="EE106" s="151"/>
      <c r="EF106" s="151"/>
      <c r="EG106" s="151"/>
      <c r="EH106" s="151"/>
      <c r="EI106" s="151"/>
      <c r="EJ106" s="151"/>
      <c r="EK106" s="151"/>
      <c r="EL106" s="151"/>
      <c r="EM106" s="151"/>
      <c r="EN106" s="151"/>
      <c r="EO106" s="151"/>
      <c r="EP106" s="151"/>
      <c r="EQ106" s="151"/>
      <c r="ER106" s="151"/>
      <c r="ES106" s="151"/>
      <c r="ET106" s="151"/>
      <c r="EU106" s="151"/>
      <c r="EV106" s="153"/>
      <c r="EW106" s="151"/>
      <c r="EX106" s="151"/>
      <c r="EY106" s="151"/>
      <c r="EZ106" s="151"/>
      <c r="FA106" s="151"/>
      <c r="FB106" s="151"/>
      <c r="FC106" s="151"/>
      <c r="FD106" s="151"/>
      <c r="FE106" s="151"/>
      <c r="FF106" s="151"/>
      <c r="FG106" s="151"/>
      <c r="FH106" s="151"/>
      <c r="FI106" s="151"/>
      <c r="FJ106" s="151"/>
      <c r="FK106" s="152"/>
      <c r="FL106" s="151"/>
      <c r="FM106" s="151"/>
      <c r="FN106" s="151"/>
      <c r="FO106" s="151"/>
      <c r="FP106" s="151"/>
      <c r="FQ106" s="151"/>
      <c r="FR106" s="151"/>
      <c r="FS106" s="151"/>
      <c r="FT106" s="151"/>
      <c r="FU106" s="151"/>
      <c r="FV106" s="151"/>
      <c r="FW106" s="151"/>
      <c r="FX106" s="151"/>
      <c r="FY106" s="151"/>
      <c r="FZ106" s="151"/>
      <c r="GA106" s="151"/>
      <c r="GB106" s="151"/>
      <c r="GC106" s="151"/>
      <c r="GD106" s="151"/>
      <c r="GE106" s="152"/>
      <c r="GF106" s="55"/>
      <c r="GG106" s="55"/>
      <c r="GH106" s="55"/>
      <c r="GI106" s="55"/>
      <c r="GJ106" s="55"/>
      <c r="GK106" s="55"/>
      <c r="GL106" s="55"/>
      <c r="GM106" s="55"/>
    </row>
    <row r="107" spans="1:195" ht="13.2" hidden="1" x14ac:dyDescent="0.2">
      <c r="A107" s="147">
        <v>3</v>
      </c>
      <c r="B107" s="147"/>
      <c r="C107" s="147"/>
      <c r="D107" s="147"/>
      <c r="E107" s="147"/>
      <c r="F107" s="150"/>
      <c r="G107" s="148"/>
      <c r="H107" s="148"/>
      <c r="I107" s="148"/>
      <c r="J107" s="148"/>
      <c r="K107" s="148"/>
      <c r="L107" s="148"/>
      <c r="M107" s="148"/>
      <c r="N107" s="148"/>
      <c r="O107" s="148"/>
      <c r="P107" s="148"/>
      <c r="Q107" s="148"/>
      <c r="R107" s="148"/>
      <c r="S107" s="148"/>
      <c r="T107" s="148"/>
      <c r="U107" s="148"/>
      <c r="V107" s="148"/>
      <c r="W107" s="148"/>
      <c r="X107" s="148"/>
      <c r="Y107" s="148"/>
      <c r="Z107" s="148"/>
      <c r="AA107" s="148"/>
      <c r="AB107" s="148"/>
      <c r="AC107" s="148"/>
      <c r="AD107" s="148"/>
      <c r="AE107" s="148"/>
      <c r="AF107" s="148"/>
      <c r="AG107" s="148"/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50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0"/>
      <c r="BE107" s="151"/>
      <c r="BF107" s="151"/>
      <c r="BG107" s="151"/>
      <c r="BH107" s="151"/>
      <c r="BI107" s="151"/>
      <c r="BJ107" s="151"/>
      <c r="BK107" s="151"/>
      <c r="BL107" s="151"/>
      <c r="BM107" s="152"/>
      <c r="BN107" s="150"/>
      <c r="BO107" s="148"/>
      <c r="BP107" s="148"/>
      <c r="BQ107" s="148"/>
      <c r="BR107" s="148"/>
      <c r="BS107" s="148"/>
      <c r="BT107" s="148"/>
      <c r="BU107" s="148"/>
      <c r="BV107" s="148"/>
      <c r="BW107" s="148"/>
      <c r="BX107" s="148"/>
      <c r="BY107" s="148"/>
      <c r="BZ107" s="148"/>
      <c r="CA107" s="151"/>
      <c r="CB107" s="151"/>
      <c r="CC107" s="152"/>
      <c r="CD107" s="150"/>
      <c r="CE107" s="151"/>
      <c r="CF107" s="151"/>
      <c r="CG107" s="151"/>
      <c r="CH107" s="151"/>
      <c r="CI107" s="151"/>
      <c r="CJ107" s="151"/>
      <c r="CK107" s="151"/>
      <c r="CL107" s="151"/>
      <c r="CM107" s="151"/>
      <c r="CN107" s="151"/>
      <c r="CO107" s="151"/>
      <c r="CP107" s="151"/>
      <c r="CQ107" s="147"/>
      <c r="CR107" s="147"/>
      <c r="CS107" s="147"/>
      <c r="CT107" s="147"/>
      <c r="CU107" s="147"/>
      <c r="CV107" s="147"/>
      <c r="CW107" s="147"/>
      <c r="CX107" s="147"/>
      <c r="CY107" s="147"/>
      <c r="CZ107" s="147"/>
      <c r="DA107" s="147"/>
      <c r="DB107" s="148"/>
      <c r="DC107" s="148"/>
      <c r="DD107" s="148"/>
      <c r="DE107" s="148"/>
      <c r="DF107" s="148"/>
      <c r="DG107" s="148"/>
      <c r="DH107" s="148"/>
      <c r="DI107" s="148"/>
      <c r="DJ107" s="148"/>
      <c r="DK107" s="148"/>
      <c r="DL107" s="148"/>
      <c r="DM107" s="149"/>
      <c r="DN107" s="150"/>
      <c r="DO107" s="151"/>
      <c r="DP107" s="151"/>
      <c r="DQ107" s="151"/>
      <c r="DR107" s="151"/>
      <c r="DS107" s="151"/>
      <c r="DT107" s="151"/>
      <c r="DU107" s="151"/>
      <c r="DV107" s="151"/>
      <c r="DW107" s="151"/>
      <c r="DX107" s="151"/>
      <c r="DY107" s="151"/>
      <c r="DZ107" s="151"/>
      <c r="EA107" s="151"/>
      <c r="EB107" s="151"/>
      <c r="EC107" s="152"/>
      <c r="ED107" s="150"/>
      <c r="EE107" s="151"/>
      <c r="EF107" s="151"/>
      <c r="EG107" s="151"/>
      <c r="EH107" s="151"/>
      <c r="EI107" s="151"/>
      <c r="EJ107" s="151"/>
      <c r="EK107" s="151"/>
      <c r="EL107" s="151"/>
      <c r="EM107" s="151"/>
      <c r="EN107" s="151"/>
      <c r="EO107" s="151"/>
      <c r="EP107" s="151"/>
      <c r="EQ107" s="151"/>
      <c r="ER107" s="151"/>
      <c r="ES107" s="151"/>
      <c r="ET107" s="151"/>
      <c r="EU107" s="151"/>
      <c r="EV107" s="153"/>
      <c r="EW107" s="151"/>
      <c r="EX107" s="151"/>
      <c r="EY107" s="151"/>
      <c r="EZ107" s="151"/>
      <c r="FA107" s="151"/>
      <c r="FB107" s="151"/>
      <c r="FC107" s="151"/>
      <c r="FD107" s="151"/>
      <c r="FE107" s="151"/>
      <c r="FF107" s="151"/>
      <c r="FG107" s="151"/>
      <c r="FH107" s="151"/>
      <c r="FI107" s="151"/>
      <c r="FJ107" s="151"/>
      <c r="FK107" s="152"/>
      <c r="FL107" s="151"/>
      <c r="FM107" s="151"/>
      <c r="FN107" s="151"/>
      <c r="FO107" s="151"/>
      <c r="FP107" s="151"/>
      <c r="FQ107" s="151"/>
      <c r="FR107" s="151"/>
      <c r="FS107" s="151"/>
      <c r="FT107" s="151"/>
      <c r="FU107" s="151"/>
      <c r="FV107" s="151"/>
      <c r="FW107" s="151"/>
      <c r="FX107" s="151"/>
      <c r="FY107" s="151"/>
      <c r="FZ107" s="151"/>
      <c r="GA107" s="151"/>
      <c r="GB107" s="151"/>
      <c r="GC107" s="151"/>
      <c r="GD107" s="151"/>
      <c r="GE107" s="152"/>
      <c r="GF107" s="55"/>
      <c r="GG107" s="55"/>
      <c r="GH107" s="55"/>
      <c r="GI107" s="55"/>
      <c r="GJ107" s="55"/>
      <c r="GK107" s="55"/>
      <c r="GL107" s="55"/>
      <c r="GM107" s="55"/>
    </row>
    <row r="108" spans="1:195" ht="13.2" hidden="1" x14ac:dyDescent="0.2">
      <c r="A108" s="147"/>
      <c r="B108" s="147"/>
      <c r="C108" s="147"/>
      <c r="D108" s="147"/>
      <c r="E108" s="147"/>
      <c r="F108" s="154" t="s">
        <v>371</v>
      </c>
      <c r="G108" s="155"/>
      <c r="H108" s="155"/>
      <c r="I108" s="155"/>
      <c r="J108" s="155"/>
      <c r="K108" s="155"/>
      <c r="L108" s="155"/>
      <c r="M108" s="155"/>
      <c r="N108" s="155"/>
      <c r="O108" s="155"/>
      <c r="P108" s="155"/>
      <c r="Q108" s="155"/>
      <c r="R108" s="155"/>
      <c r="S108" s="155"/>
      <c r="T108" s="155"/>
      <c r="U108" s="155"/>
      <c r="V108" s="155"/>
      <c r="W108" s="155"/>
      <c r="X108" s="155"/>
      <c r="Y108" s="155"/>
      <c r="Z108" s="155"/>
      <c r="AA108" s="155"/>
      <c r="AB108" s="155"/>
      <c r="AC108" s="155"/>
      <c r="AD108" s="155"/>
      <c r="AE108" s="155"/>
      <c r="AF108" s="155"/>
      <c r="AG108" s="155"/>
      <c r="AH108" s="155"/>
      <c r="AI108" s="155"/>
      <c r="AJ108" s="155"/>
      <c r="AK108" s="155"/>
      <c r="AL108" s="155"/>
      <c r="AM108" s="155"/>
      <c r="AN108" s="155"/>
      <c r="AO108" s="155"/>
      <c r="AP108" s="155"/>
      <c r="AQ108" s="155"/>
      <c r="AR108" s="150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0"/>
      <c r="BE108" s="151"/>
      <c r="BF108" s="151"/>
      <c r="BG108" s="151"/>
      <c r="BH108" s="151"/>
      <c r="BI108" s="151"/>
      <c r="BJ108" s="151"/>
      <c r="BK108" s="151"/>
      <c r="BL108" s="151"/>
      <c r="BM108" s="152"/>
      <c r="BN108" s="150"/>
      <c r="BO108" s="148"/>
      <c r="BP108" s="148"/>
      <c r="BQ108" s="148"/>
      <c r="BR108" s="148"/>
      <c r="BS108" s="148"/>
      <c r="BT108" s="148"/>
      <c r="BU108" s="148"/>
      <c r="BV108" s="148"/>
      <c r="BW108" s="148"/>
      <c r="BX108" s="148"/>
      <c r="BY108" s="148"/>
      <c r="BZ108" s="148"/>
      <c r="CA108" s="151"/>
      <c r="CB108" s="151"/>
      <c r="CC108" s="152"/>
      <c r="CD108" s="150"/>
      <c r="CE108" s="151"/>
      <c r="CF108" s="151"/>
      <c r="CG108" s="151"/>
      <c r="CH108" s="151"/>
      <c r="CI108" s="151"/>
      <c r="CJ108" s="151"/>
      <c r="CK108" s="151"/>
      <c r="CL108" s="151"/>
      <c r="CM108" s="151"/>
      <c r="CN108" s="151"/>
      <c r="CO108" s="151"/>
      <c r="CP108" s="151"/>
      <c r="CQ108" s="147"/>
      <c r="CR108" s="147"/>
      <c r="CS108" s="147"/>
      <c r="CT108" s="147"/>
      <c r="CU108" s="147"/>
      <c r="CV108" s="147"/>
      <c r="CW108" s="147"/>
      <c r="CX108" s="147"/>
      <c r="CY108" s="147"/>
      <c r="CZ108" s="147"/>
      <c r="DA108" s="147"/>
      <c r="DB108" s="148"/>
      <c r="DC108" s="148"/>
      <c r="DD108" s="148"/>
      <c r="DE108" s="148"/>
      <c r="DF108" s="148"/>
      <c r="DG108" s="148"/>
      <c r="DH108" s="148"/>
      <c r="DI108" s="148"/>
      <c r="DJ108" s="148"/>
      <c r="DK108" s="148"/>
      <c r="DL108" s="148"/>
      <c r="DM108" s="149"/>
      <c r="DN108" s="150"/>
      <c r="DO108" s="151"/>
      <c r="DP108" s="151"/>
      <c r="DQ108" s="151"/>
      <c r="DR108" s="151"/>
      <c r="DS108" s="151"/>
      <c r="DT108" s="151"/>
      <c r="DU108" s="151"/>
      <c r="DV108" s="151"/>
      <c r="DW108" s="151"/>
      <c r="DX108" s="151"/>
      <c r="DY108" s="151"/>
      <c r="DZ108" s="151"/>
      <c r="EA108" s="151"/>
      <c r="EB108" s="151"/>
      <c r="EC108" s="152"/>
      <c r="ED108" s="150"/>
      <c r="EE108" s="151"/>
      <c r="EF108" s="151"/>
      <c r="EG108" s="151"/>
      <c r="EH108" s="151"/>
      <c r="EI108" s="151"/>
      <c r="EJ108" s="151"/>
      <c r="EK108" s="151"/>
      <c r="EL108" s="151"/>
      <c r="EM108" s="151"/>
      <c r="EN108" s="151"/>
      <c r="EO108" s="151"/>
      <c r="EP108" s="151"/>
      <c r="EQ108" s="151"/>
      <c r="ER108" s="151"/>
      <c r="ES108" s="151"/>
      <c r="ET108" s="151"/>
      <c r="EU108" s="151"/>
      <c r="EV108" s="153"/>
      <c r="EW108" s="151"/>
      <c r="EX108" s="151"/>
      <c r="EY108" s="151"/>
      <c r="EZ108" s="151"/>
      <c r="FA108" s="151"/>
      <c r="FB108" s="151"/>
      <c r="FC108" s="151"/>
      <c r="FD108" s="151"/>
      <c r="FE108" s="151"/>
      <c r="FF108" s="151"/>
      <c r="FG108" s="151"/>
      <c r="FH108" s="151"/>
      <c r="FI108" s="151"/>
      <c r="FJ108" s="151"/>
      <c r="FK108" s="152"/>
      <c r="FL108" s="151"/>
      <c r="FM108" s="151"/>
      <c r="FN108" s="151"/>
      <c r="FO108" s="151"/>
      <c r="FP108" s="151"/>
      <c r="FQ108" s="151"/>
      <c r="FR108" s="151"/>
      <c r="FS108" s="151"/>
      <c r="FT108" s="151"/>
      <c r="FU108" s="151"/>
      <c r="FV108" s="151"/>
      <c r="FW108" s="151"/>
      <c r="FX108" s="151"/>
      <c r="FY108" s="151"/>
      <c r="FZ108" s="151"/>
      <c r="GA108" s="151"/>
      <c r="GB108" s="151"/>
      <c r="GC108" s="151"/>
      <c r="GD108" s="151"/>
      <c r="GE108" s="152"/>
      <c r="GF108" s="55"/>
      <c r="GG108" s="55"/>
      <c r="GH108" s="55"/>
      <c r="GI108" s="55"/>
      <c r="GJ108" s="55"/>
      <c r="GK108" s="55"/>
      <c r="GL108" s="55"/>
      <c r="GM108" s="55"/>
    </row>
    <row r="109" spans="1:195" ht="29.25" hidden="1" customHeight="1" x14ac:dyDescent="0.2">
      <c r="A109" s="144" t="s">
        <v>415</v>
      </c>
      <c r="B109" s="145"/>
      <c r="C109" s="145"/>
      <c r="D109" s="145"/>
      <c r="E109" s="145"/>
      <c r="F109" s="145"/>
      <c r="G109" s="145"/>
      <c r="H109" s="145"/>
      <c r="I109" s="145"/>
      <c r="J109" s="145"/>
      <c r="K109" s="145"/>
      <c r="L109" s="145"/>
      <c r="M109" s="145"/>
      <c r="N109" s="145"/>
      <c r="O109" s="145"/>
      <c r="P109" s="145"/>
      <c r="Q109" s="145"/>
      <c r="R109" s="145"/>
      <c r="S109" s="145"/>
      <c r="T109" s="145"/>
      <c r="U109" s="145"/>
      <c r="V109" s="145"/>
      <c r="W109" s="145"/>
      <c r="X109" s="145"/>
      <c r="Y109" s="145"/>
      <c r="Z109" s="145"/>
      <c r="AA109" s="145"/>
      <c r="AB109" s="145"/>
      <c r="AC109" s="145"/>
      <c r="AD109" s="145"/>
      <c r="AE109" s="145"/>
      <c r="AF109" s="145"/>
      <c r="AG109" s="145"/>
      <c r="AH109" s="145"/>
      <c r="AI109" s="145"/>
      <c r="AJ109" s="145"/>
      <c r="AK109" s="145"/>
      <c r="AL109" s="145"/>
      <c r="AM109" s="145"/>
      <c r="AN109" s="145"/>
      <c r="AO109" s="145"/>
      <c r="AP109" s="145"/>
      <c r="AQ109" s="145"/>
      <c r="AR109" s="145"/>
      <c r="AS109" s="145"/>
      <c r="AT109" s="145"/>
      <c r="AU109" s="145"/>
      <c r="AV109" s="145"/>
      <c r="AW109" s="145"/>
      <c r="AX109" s="145"/>
      <c r="AY109" s="145"/>
      <c r="AZ109" s="145"/>
      <c r="BA109" s="145"/>
      <c r="BB109" s="145"/>
      <c r="BC109" s="145"/>
      <c r="BD109" s="145"/>
      <c r="BE109" s="145"/>
      <c r="BF109" s="145"/>
      <c r="BG109" s="145"/>
      <c r="BH109" s="145"/>
      <c r="BI109" s="145"/>
      <c r="BJ109" s="145"/>
      <c r="BK109" s="145"/>
      <c r="BL109" s="145"/>
      <c r="BM109" s="145"/>
      <c r="BN109" s="145"/>
      <c r="BO109" s="145"/>
      <c r="BP109" s="145"/>
      <c r="BQ109" s="145"/>
      <c r="BR109" s="145"/>
      <c r="BS109" s="145"/>
      <c r="BT109" s="145"/>
      <c r="BU109" s="145"/>
      <c r="BV109" s="145"/>
      <c r="BW109" s="145"/>
      <c r="BX109" s="145"/>
      <c r="BY109" s="145"/>
      <c r="BZ109" s="145"/>
      <c r="CA109" s="145"/>
      <c r="CB109" s="145"/>
      <c r="CC109" s="145"/>
      <c r="CD109" s="145"/>
      <c r="CE109" s="145"/>
      <c r="CF109" s="145"/>
      <c r="CG109" s="145"/>
      <c r="CH109" s="145"/>
      <c r="CI109" s="145"/>
      <c r="CJ109" s="145"/>
      <c r="CK109" s="145"/>
      <c r="CL109" s="145"/>
      <c r="CM109" s="145"/>
      <c r="CN109" s="145"/>
      <c r="CO109" s="145"/>
      <c r="CP109" s="145"/>
      <c r="CQ109" s="145"/>
      <c r="CR109" s="145"/>
      <c r="CS109" s="145"/>
      <c r="CT109" s="145"/>
      <c r="CU109" s="145"/>
      <c r="CV109" s="145"/>
      <c r="CW109" s="145"/>
      <c r="CX109" s="145"/>
      <c r="CY109" s="145"/>
      <c r="CZ109" s="145"/>
      <c r="DA109" s="145"/>
      <c r="DB109" s="145"/>
      <c r="DC109" s="145"/>
      <c r="DD109" s="145"/>
      <c r="DE109" s="145"/>
      <c r="DF109" s="145"/>
      <c r="DG109" s="145"/>
      <c r="DH109" s="145"/>
      <c r="DI109" s="145"/>
      <c r="DJ109" s="145"/>
      <c r="DK109" s="145"/>
      <c r="DL109" s="145"/>
      <c r="DM109" s="145"/>
      <c r="DN109" s="145"/>
      <c r="DO109" s="145"/>
      <c r="DP109" s="145"/>
      <c r="DQ109" s="145"/>
      <c r="DR109" s="145"/>
      <c r="DS109" s="145"/>
      <c r="DT109" s="145"/>
      <c r="DU109" s="145"/>
      <c r="DV109" s="145"/>
      <c r="DW109" s="145"/>
      <c r="DX109" s="145"/>
      <c r="DY109" s="145"/>
      <c r="DZ109" s="145"/>
      <c r="EA109" s="145"/>
      <c r="EB109" s="145"/>
      <c r="EC109" s="145"/>
      <c r="ED109" s="145"/>
      <c r="EE109" s="145"/>
      <c r="EF109" s="145"/>
      <c r="EG109" s="145"/>
      <c r="EH109" s="145"/>
      <c r="EI109" s="145"/>
      <c r="EJ109" s="145"/>
      <c r="EK109" s="145"/>
      <c r="EL109" s="145"/>
      <c r="EM109" s="145"/>
      <c r="EN109" s="145"/>
      <c r="EO109" s="145"/>
      <c r="EP109" s="145"/>
      <c r="EQ109" s="145"/>
      <c r="ER109" s="145"/>
      <c r="ES109" s="145"/>
      <c r="ET109" s="145"/>
      <c r="EU109" s="145"/>
      <c r="EV109" s="145"/>
      <c r="EW109" s="145"/>
      <c r="EX109" s="145"/>
      <c r="EY109" s="145"/>
      <c r="EZ109" s="145"/>
      <c r="FA109" s="145"/>
      <c r="FB109" s="145"/>
      <c r="FC109" s="145"/>
      <c r="FD109" s="145"/>
      <c r="FE109" s="145"/>
      <c r="FF109" s="145"/>
      <c r="FG109" s="145"/>
      <c r="FH109" s="145"/>
      <c r="FI109" s="145"/>
      <c r="FJ109" s="145"/>
      <c r="FK109" s="145"/>
      <c r="FL109" s="145"/>
      <c r="FM109" s="145"/>
      <c r="FN109" s="145"/>
      <c r="FO109" s="145"/>
      <c r="FP109" s="145"/>
      <c r="FQ109" s="145"/>
      <c r="FR109" s="145"/>
      <c r="FS109" s="145"/>
      <c r="FT109" s="145"/>
      <c r="FU109" s="145"/>
      <c r="FV109" s="145"/>
      <c r="FW109" s="145"/>
      <c r="FX109" s="145"/>
      <c r="FY109" s="145"/>
      <c r="FZ109" s="145"/>
      <c r="GA109" s="145"/>
      <c r="GB109" s="145"/>
      <c r="GC109" s="145"/>
      <c r="GD109" s="145"/>
      <c r="GE109" s="145"/>
      <c r="GF109" s="55"/>
      <c r="GG109" s="55"/>
      <c r="GH109" s="55"/>
      <c r="GI109" s="55"/>
      <c r="GJ109" s="55"/>
      <c r="GK109" s="55"/>
      <c r="GL109" s="55"/>
      <c r="GM109" s="55"/>
    </row>
    <row r="110" spans="1:195" hidden="1" x14ac:dyDescent="0.2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  <c r="AD110" s="55"/>
      <c r="AE110" s="55"/>
      <c r="AF110" s="55"/>
      <c r="AG110" s="55"/>
      <c r="AH110" s="55"/>
      <c r="AI110" s="55"/>
      <c r="AJ110" s="55"/>
      <c r="AK110" s="55"/>
      <c r="AL110" s="55"/>
      <c r="AM110" s="55"/>
      <c r="AN110" s="55"/>
      <c r="AO110" s="55"/>
      <c r="AP110" s="55"/>
      <c r="AQ110" s="55"/>
      <c r="AR110" s="55"/>
      <c r="AS110" s="55"/>
      <c r="AT110" s="55"/>
      <c r="AU110" s="55"/>
      <c r="AV110" s="55"/>
      <c r="AW110" s="55"/>
      <c r="AX110" s="55"/>
      <c r="AY110" s="55"/>
      <c r="AZ110" s="55"/>
      <c r="BA110" s="55"/>
      <c r="BB110" s="55"/>
      <c r="BC110" s="55"/>
      <c r="BD110" s="55"/>
      <c r="BE110" s="55"/>
      <c r="BF110" s="55"/>
      <c r="BG110" s="55"/>
      <c r="BH110" s="55"/>
      <c r="BI110" s="55"/>
      <c r="BJ110" s="55"/>
      <c r="BK110" s="55"/>
      <c r="BL110" s="55"/>
      <c r="BM110" s="55"/>
      <c r="BN110" s="55"/>
      <c r="BO110" s="55"/>
      <c r="BP110" s="55"/>
      <c r="BQ110" s="55"/>
      <c r="BR110" s="55"/>
      <c r="BS110" s="55"/>
      <c r="BT110" s="55"/>
      <c r="BU110" s="55"/>
      <c r="BV110" s="55"/>
      <c r="BW110" s="55"/>
      <c r="BX110" s="55"/>
      <c r="BY110" s="55"/>
      <c r="BZ110" s="55"/>
      <c r="CA110" s="55"/>
      <c r="CB110" s="55"/>
      <c r="CC110" s="55"/>
      <c r="CD110" s="55"/>
      <c r="CE110" s="55"/>
      <c r="CF110" s="55"/>
      <c r="CG110" s="55"/>
      <c r="CH110" s="55"/>
      <c r="CI110" s="55"/>
      <c r="CJ110" s="55"/>
      <c r="CK110" s="55"/>
      <c r="CL110" s="55"/>
      <c r="CM110" s="55"/>
      <c r="CN110" s="55"/>
      <c r="CO110" s="55"/>
      <c r="CP110" s="55"/>
      <c r="CQ110" s="55"/>
      <c r="CR110" s="55"/>
      <c r="CS110" s="55"/>
      <c r="CT110" s="55"/>
      <c r="CU110" s="55"/>
      <c r="CV110" s="55"/>
      <c r="CW110" s="55"/>
      <c r="CX110" s="55"/>
      <c r="CY110" s="55"/>
      <c r="CZ110" s="55"/>
      <c r="DA110" s="55"/>
      <c r="DB110" s="55"/>
      <c r="DC110" s="55"/>
      <c r="DD110" s="55"/>
      <c r="DE110" s="55"/>
      <c r="DF110" s="55"/>
      <c r="DG110" s="55"/>
      <c r="DH110" s="55"/>
      <c r="DI110" s="55"/>
      <c r="DJ110" s="55"/>
      <c r="DK110" s="55"/>
      <c r="DL110" s="55"/>
      <c r="DM110" s="55"/>
      <c r="DN110" s="55"/>
      <c r="DO110" s="55"/>
      <c r="DP110" s="55"/>
      <c r="DQ110" s="55"/>
      <c r="DR110" s="55"/>
      <c r="DS110" s="55"/>
      <c r="DT110" s="55"/>
      <c r="DU110" s="55"/>
      <c r="DV110" s="55"/>
      <c r="DW110" s="55"/>
      <c r="DX110" s="55"/>
      <c r="DY110" s="55"/>
      <c r="DZ110" s="55"/>
      <c r="EA110" s="55"/>
      <c r="EB110" s="55"/>
      <c r="EC110" s="55"/>
      <c r="ED110" s="55"/>
      <c r="EE110" s="55"/>
      <c r="EF110" s="55"/>
      <c r="EG110" s="55"/>
      <c r="EH110" s="55"/>
      <c r="EI110" s="55"/>
      <c r="EJ110" s="55"/>
      <c r="EK110" s="55"/>
      <c r="EL110" s="55"/>
      <c r="EM110" s="55"/>
      <c r="EN110" s="55"/>
      <c r="EO110" s="55"/>
      <c r="EP110" s="55"/>
      <c r="EQ110" s="55"/>
      <c r="ER110" s="55"/>
      <c r="ES110" s="55"/>
      <c r="ET110" s="55"/>
      <c r="EU110" s="55"/>
      <c r="EV110" s="55"/>
      <c r="EW110" s="55"/>
      <c r="EX110" s="55"/>
      <c r="EY110" s="55"/>
      <c r="EZ110" s="55"/>
      <c r="FA110" s="55"/>
      <c r="FB110" s="55"/>
      <c r="FC110" s="55"/>
      <c r="FD110" s="55"/>
      <c r="FE110" s="55"/>
      <c r="FF110" s="55"/>
      <c r="FG110" s="55"/>
      <c r="FH110" s="55"/>
      <c r="FI110" s="55"/>
      <c r="FJ110" s="55"/>
      <c r="FK110" s="55"/>
      <c r="FL110" s="55"/>
      <c r="FM110" s="55"/>
      <c r="FN110" s="55"/>
      <c r="FO110" s="55"/>
      <c r="FP110" s="55"/>
      <c r="FQ110" s="55"/>
      <c r="FR110" s="55"/>
      <c r="FS110" s="55"/>
      <c r="FT110" s="55"/>
      <c r="FU110" s="55"/>
      <c r="FV110" s="55"/>
      <c r="FW110" s="55"/>
      <c r="FX110" s="55"/>
      <c r="FY110" s="55"/>
      <c r="FZ110" s="55"/>
      <c r="GA110" s="55"/>
      <c r="GB110" s="55"/>
      <c r="GC110" s="55"/>
      <c r="GD110" s="55"/>
      <c r="GE110" s="55"/>
      <c r="GF110" s="55"/>
      <c r="GG110" s="55"/>
      <c r="GH110" s="55"/>
      <c r="GI110" s="55"/>
      <c r="GJ110" s="55"/>
      <c r="GK110" s="55"/>
      <c r="GL110" s="55"/>
      <c r="GM110" s="55"/>
    </row>
    <row r="111" spans="1:195" ht="11.4" hidden="1" x14ac:dyDescent="0.2">
      <c r="A111" s="146" t="s">
        <v>416</v>
      </c>
      <c r="B111" s="146"/>
      <c r="C111" s="146"/>
      <c r="D111" s="146"/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146"/>
      <c r="AV111" s="146"/>
      <c r="AW111" s="146"/>
      <c r="AX111" s="146"/>
      <c r="AY111" s="146"/>
      <c r="AZ111" s="146"/>
      <c r="BA111" s="146"/>
      <c r="BB111" s="146"/>
      <c r="BC111" s="146"/>
      <c r="BD111" s="146"/>
      <c r="BE111" s="146"/>
      <c r="BF111" s="146"/>
      <c r="BG111" s="146"/>
      <c r="BH111" s="146"/>
      <c r="BI111" s="146"/>
      <c r="BJ111" s="146"/>
      <c r="BK111" s="146"/>
      <c r="BL111" s="146"/>
      <c r="BM111" s="146"/>
      <c r="BN111" s="146"/>
      <c r="BO111" s="146"/>
      <c r="BP111" s="146"/>
      <c r="BQ111" s="146"/>
      <c r="BR111" s="146"/>
      <c r="BS111" s="146"/>
      <c r="BT111" s="146"/>
      <c r="BU111" s="146"/>
      <c r="BV111" s="146"/>
      <c r="BW111" s="146"/>
      <c r="BX111" s="146"/>
      <c r="BY111" s="146"/>
      <c r="BZ111" s="146"/>
      <c r="CA111" s="146"/>
      <c r="CB111" s="146"/>
      <c r="CC111" s="146"/>
      <c r="CD111" s="146"/>
      <c r="CE111" s="146"/>
      <c r="CF111" s="146"/>
      <c r="CG111" s="146"/>
      <c r="CH111" s="146"/>
      <c r="CI111" s="146"/>
      <c r="CJ111" s="146"/>
      <c r="CK111" s="146"/>
      <c r="CL111" s="146"/>
      <c r="CM111" s="146"/>
      <c r="CN111" s="146"/>
      <c r="CO111" s="146"/>
      <c r="CP111" s="146"/>
      <c r="CQ111" s="146"/>
      <c r="CR111" s="146"/>
      <c r="CS111" s="146"/>
      <c r="CT111" s="146"/>
      <c r="CU111" s="146"/>
      <c r="CV111" s="146"/>
      <c r="CW111" s="146"/>
      <c r="CX111" s="146"/>
      <c r="CY111" s="146"/>
      <c r="CZ111" s="146"/>
      <c r="DA111" s="146"/>
      <c r="DB111" s="146"/>
      <c r="DC111" s="146"/>
      <c r="DD111" s="146"/>
      <c r="DE111" s="146"/>
      <c r="DF111" s="146"/>
      <c r="DG111" s="146"/>
      <c r="DH111" s="146"/>
      <c r="DI111" s="146"/>
      <c r="DJ111" s="146"/>
      <c r="DK111" s="146"/>
      <c r="DL111" s="146"/>
      <c r="DM111" s="146"/>
      <c r="DN111" s="146"/>
      <c r="DO111" s="146"/>
      <c r="DP111" s="146"/>
      <c r="DQ111" s="146"/>
      <c r="DR111" s="146"/>
      <c r="DS111" s="146"/>
      <c r="DT111" s="146"/>
      <c r="DU111" s="146"/>
      <c r="DV111" s="146"/>
      <c r="DW111" s="146"/>
      <c r="DX111" s="146"/>
      <c r="DY111" s="146"/>
      <c r="DZ111" s="146"/>
      <c r="EA111" s="146"/>
      <c r="EB111" s="146"/>
      <c r="EC111" s="146"/>
      <c r="ED111" s="146"/>
      <c r="EE111" s="146"/>
      <c r="EF111" s="146"/>
      <c r="EG111" s="146"/>
      <c r="EH111" s="146"/>
      <c r="EI111" s="146"/>
      <c r="EJ111" s="146"/>
      <c r="EK111" s="146"/>
      <c r="EL111" s="146"/>
      <c r="EM111" s="146"/>
      <c r="EN111" s="146"/>
      <c r="EO111" s="146"/>
      <c r="EP111" s="146"/>
      <c r="EQ111" s="146"/>
      <c r="ER111" s="146"/>
      <c r="ES111" s="146"/>
      <c r="ET111" s="146"/>
      <c r="EU111" s="146"/>
      <c r="EV111" s="146"/>
      <c r="EW111" s="146"/>
      <c r="EX111" s="146"/>
      <c r="EY111" s="146"/>
      <c r="EZ111" s="146"/>
      <c r="FA111" s="146"/>
      <c r="FB111" s="146"/>
      <c r="FC111" s="146"/>
      <c r="FD111" s="146"/>
      <c r="FE111" s="146"/>
      <c r="FF111" s="146"/>
      <c r="FG111" s="146"/>
      <c r="FH111" s="146"/>
      <c r="FI111" s="146"/>
      <c r="FJ111" s="146"/>
      <c r="FK111" s="146"/>
      <c r="FL111" s="146"/>
      <c r="FM111" s="146"/>
      <c r="FN111" s="146"/>
      <c r="FO111" s="146"/>
      <c r="FP111" s="146"/>
      <c r="FQ111" s="146"/>
      <c r="FR111" s="146"/>
      <c r="FS111" s="146"/>
      <c r="FT111" s="146"/>
      <c r="FU111" s="146"/>
      <c r="FV111" s="146"/>
      <c r="FW111" s="146"/>
      <c r="FX111" s="146"/>
      <c r="FY111" s="146"/>
      <c r="FZ111" s="146"/>
      <c r="GA111" s="146"/>
      <c r="GB111" s="146"/>
      <c r="GC111" s="146"/>
      <c r="GD111" s="146"/>
      <c r="GE111" s="146"/>
      <c r="GF111" s="55"/>
      <c r="GG111" s="55"/>
      <c r="GH111" s="55"/>
      <c r="GI111" s="55"/>
      <c r="GJ111" s="55"/>
      <c r="GK111" s="55"/>
      <c r="GL111" s="55"/>
      <c r="GM111" s="55"/>
    </row>
    <row r="112" spans="1:195" hidden="1" x14ac:dyDescent="0.2">
      <c r="GF112" s="55"/>
      <c r="GG112" s="55"/>
      <c r="GH112" s="55"/>
      <c r="GI112" s="55"/>
      <c r="GJ112" s="55"/>
      <c r="GK112" s="55"/>
      <c r="GL112" s="55"/>
      <c r="GM112" s="55"/>
    </row>
    <row r="113" spans="1:195" ht="27.75" hidden="1" customHeight="1" x14ac:dyDescent="0.2">
      <c r="A113" s="137" t="s">
        <v>351</v>
      </c>
      <c r="B113" s="137"/>
      <c r="C113" s="137"/>
      <c r="D113" s="137"/>
      <c r="E113" s="137"/>
      <c r="F113" s="138" t="s">
        <v>20</v>
      </c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  <c r="AC113" s="139"/>
      <c r="AD113" s="139"/>
      <c r="AE113" s="139"/>
      <c r="AF113" s="139"/>
      <c r="AG113" s="139"/>
      <c r="AH113" s="139"/>
      <c r="AI113" s="139"/>
      <c r="AJ113" s="139"/>
      <c r="AK113" s="139"/>
      <c r="AL113" s="139"/>
      <c r="AM113" s="139"/>
      <c r="AN113" s="139"/>
      <c r="AO113" s="139"/>
      <c r="AP113" s="139"/>
      <c r="AQ113" s="139"/>
      <c r="AR113" s="139"/>
      <c r="AS113" s="139"/>
      <c r="AT113" s="139"/>
      <c r="AU113" s="139"/>
      <c r="AV113" s="139"/>
      <c r="AW113" s="139"/>
      <c r="AX113" s="139"/>
      <c r="AY113" s="139"/>
      <c r="AZ113" s="139"/>
      <c r="BA113" s="139"/>
      <c r="BB113" s="139"/>
      <c r="BC113" s="139"/>
      <c r="BD113" s="139"/>
      <c r="BE113" s="139"/>
      <c r="BF113" s="139"/>
      <c r="BG113" s="139"/>
      <c r="BH113" s="139"/>
      <c r="BI113" s="139"/>
      <c r="BJ113" s="139"/>
      <c r="BK113" s="139"/>
      <c r="BL113" s="139"/>
      <c r="BM113" s="139"/>
      <c r="BN113" s="139"/>
      <c r="BO113" s="139"/>
      <c r="BP113" s="139"/>
      <c r="BQ113" s="139"/>
      <c r="BR113" s="139"/>
      <c r="BS113" s="139"/>
      <c r="BT113" s="139"/>
      <c r="BU113" s="139"/>
      <c r="BV113" s="139"/>
      <c r="BW113" s="139"/>
      <c r="BX113" s="139"/>
      <c r="BY113" s="139"/>
      <c r="BZ113" s="139"/>
      <c r="CA113" s="139"/>
      <c r="CB113" s="139"/>
      <c r="CC113" s="139"/>
      <c r="CD113" s="139"/>
      <c r="CE113" s="139"/>
      <c r="CF113" s="139"/>
      <c r="CG113" s="139"/>
      <c r="CH113" s="139"/>
      <c r="CI113" s="139"/>
      <c r="CJ113" s="139"/>
      <c r="CK113" s="139"/>
      <c r="CL113" s="139"/>
      <c r="CM113" s="139"/>
      <c r="CN113" s="139"/>
      <c r="CO113" s="139"/>
      <c r="CP113" s="139"/>
      <c r="CQ113" s="139"/>
      <c r="CR113" s="139"/>
      <c r="CS113" s="139"/>
      <c r="CT113" s="139"/>
      <c r="CU113" s="139"/>
      <c r="CV113" s="139"/>
      <c r="CW113" s="139"/>
      <c r="CX113" s="139"/>
      <c r="CY113" s="139"/>
      <c r="CZ113" s="139"/>
      <c r="DA113" s="139"/>
      <c r="DB113" s="139"/>
      <c r="DC113" s="139"/>
      <c r="DD113" s="139"/>
      <c r="DE113" s="139"/>
      <c r="DF113" s="139"/>
      <c r="DG113" s="139"/>
      <c r="DH113" s="139"/>
      <c r="DI113" s="139"/>
      <c r="DJ113" s="139"/>
      <c r="DK113" s="139"/>
      <c r="DL113" s="139"/>
      <c r="DM113" s="139"/>
      <c r="DN113" s="139"/>
      <c r="DO113" s="139"/>
      <c r="DP113" s="139"/>
      <c r="DQ113" s="139"/>
      <c r="DR113" s="139"/>
      <c r="DS113" s="139"/>
      <c r="DT113" s="139"/>
      <c r="DU113" s="139"/>
      <c r="DV113" s="139"/>
      <c r="DW113" s="139"/>
      <c r="DX113" s="139"/>
      <c r="DY113" s="139"/>
      <c r="DZ113" s="139"/>
      <c r="EA113" s="139"/>
      <c r="EB113" s="139"/>
      <c r="EC113" s="139"/>
      <c r="ED113" s="139"/>
      <c r="EE113" s="139"/>
      <c r="EF113" s="139"/>
      <c r="EG113" s="139"/>
      <c r="EH113" s="139"/>
      <c r="EI113" s="139"/>
      <c r="EJ113" s="139"/>
      <c r="EK113" s="139"/>
      <c r="EL113" s="139"/>
      <c r="EM113" s="139"/>
      <c r="EN113" s="139"/>
      <c r="EO113" s="139"/>
      <c r="EP113" s="139"/>
      <c r="EQ113" s="139"/>
      <c r="ER113" s="140"/>
      <c r="ES113" s="138" t="s">
        <v>376</v>
      </c>
      <c r="ET113" s="139"/>
      <c r="EU113" s="139"/>
      <c r="EV113" s="139"/>
      <c r="EW113" s="139"/>
      <c r="EX113" s="139"/>
      <c r="EY113" s="139"/>
      <c r="EZ113" s="139"/>
      <c r="FA113" s="139"/>
      <c r="FB113" s="139"/>
      <c r="FC113" s="139"/>
      <c r="FD113" s="139"/>
      <c r="FE113" s="139"/>
      <c r="FF113" s="139"/>
      <c r="FG113" s="139"/>
      <c r="FH113" s="139"/>
      <c r="FI113" s="139"/>
      <c r="FJ113" s="139"/>
      <c r="FK113" s="139"/>
      <c r="FL113" s="139"/>
      <c r="FM113" s="139"/>
      <c r="FN113" s="139"/>
      <c r="FO113" s="139"/>
      <c r="FP113" s="139"/>
      <c r="FQ113" s="139"/>
      <c r="FR113" s="139"/>
      <c r="FS113" s="139"/>
      <c r="FT113" s="139"/>
      <c r="FU113" s="139"/>
      <c r="FV113" s="139"/>
      <c r="FW113" s="139"/>
      <c r="FX113" s="139"/>
      <c r="FY113" s="139"/>
      <c r="FZ113" s="139"/>
      <c r="GA113" s="139"/>
      <c r="GB113" s="139"/>
      <c r="GC113" s="139"/>
      <c r="GD113" s="139"/>
      <c r="GE113" s="140"/>
      <c r="GF113" s="55"/>
      <c r="GG113" s="55"/>
      <c r="GH113" s="55"/>
      <c r="GI113" s="55"/>
      <c r="GJ113" s="55"/>
      <c r="GK113" s="55"/>
      <c r="GL113" s="55"/>
      <c r="GM113" s="55"/>
    </row>
    <row r="114" spans="1:195" ht="12.75" hidden="1" customHeight="1" x14ac:dyDescent="0.2">
      <c r="A114" s="137">
        <v>1</v>
      </c>
      <c r="B114" s="137"/>
      <c r="C114" s="137"/>
      <c r="D114" s="137"/>
      <c r="E114" s="137"/>
      <c r="F114" s="138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  <c r="AC114" s="139"/>
      <c r="AD114" s="139"/>
      <c r="AE114" s="139"/>
      <c r="AF114" s="139"/>
      <c r="AG114" s="139"/>
      <c r="AH114" s="139"/>
      <c r="AI114" s="139"/>
      <c r="AJ114" s="139"/>
      <c r="AK114" s="139"/>
      <c r="AL114" s="139"/>
      <c r="AM114" s="139"/>
      <c r="AN114" s="139"/>
      <c r="AO114" s="139"/>
      <c r="AP114" s="139"/>
      <c r="AQ114" s="139"/>
      <c r="AR114" s="139"/>
      <c r="AS114" s="139"/>
      <c r="AT114" s="139"/>
      <c r="AU114" s="139"/>
      <c r="AV114" s="139"/>
      <c r="AW114" s="139"/>
      <c r="AX114" s="139"/>
      <c r="AY114" s="139"/>
      <c r="AZ114" s="139"/>
      <c r="BA114" s="139"/>
      <c r="BB114" s="139"/>
      <c r="BC114" s="139"/>
      <c r="BD114" s="139"/>
      <c r="BE114" s="139"/>
      <c r="BF114" s="139"/>
      <c r="BG114" s="139"/>
      <c r="BH114" s="139"/>
      <c r="BI114" s="139"/>
      <c r="BJ114" s="139"/>
      <c r="BK114" s="139"/>
      <c r="BL114" s="139"/>
      <c r="BM114" s="139"/>
      <c r="BN114" s="139"/>
      <c r="BO114" s="139"/>
      <c r="BP114" s="139"/>
      <c r="BQ114" s="139"/>
      <c r="BR114" s="139"/>
      <c r="BS114" s="139"/>
      <c r="BT114" s="139"/>
      <c r="BU114" s="139"/>
      <c r="BV114" s="139"/>
      <c r="BW114" s="139"/>
      <c r="BX114" s="139"/>
      <c r="BY114" s="139"/>
      <c r="BZ114" s="139"/>
      <c r="CA114" s="139"/>
      <c r="CB114" s="139"/>
      <c r="CC114" s="139"/>
      <c r="CD114" s="139"/>
      <c r="CE114" s="139"/>
      <c r="CF114" s="139"/>
      <c r="CG114" s="139"/>
      <c r="CH114" s="139"/>
      <c r="CI114" s="139"/>
      <c r="CJ114" s="139"/>
      <c r="CK114" s="139"/>
      <c r="CL114" s="139"/>
      <c r="CM114" s="139"/>
      <c r="CN114" s="139"/>
      <c r="CO114" s="139"/>
      <c r="CP114" s="139"/>
      <c r="CQ114" s="139"/>
      <c r="CR114" s="139"/>
      <c r="CS114" s="139"/>
      <c r="CT114" s="139"/>
      <c r="CU114" s="139"/>
      <c r="CV114" s="139"/>
      <c r="CW114" s="139"/>
      <c r="CX114" s="139"/>
      <c r="CY114" s="139"/>
      <c r="CZ114" s="139"/>
      <c r="DA114" s="139"/>
      <c r="DB114" s="139"/>
      <c r="DC114" s="139"/>
      <c r="DD114" s="139"/>
      <c r="DE114" s="139"/>
      <c r="DF114" s="139"/>
      <c r="DG114" s="139"/>
      <c r="DH114" s="139"/>
      <c r="DI114" s="139"/>
      <c r="DJ114" s="139"/>
      <c r="DK114" s="139"/>
      <c r="DL114" s="139"/>
      <c r="DM114" s="139"/>
      <c r="DN114" s="139"/>
      <c r="DO114" s="139"/>
      <c r="DP114" s="139"/>
      <c r="DQ114" s="139"/>
      <c r="DR114" s="139"/>
      <c r="DS114" s="139"/>
      <c r="DT114" s="139"/>
      <c r="DU114" s="139"/>
      <c r="DV114" s="139"/>
      <c r="DW114" s="139"/>
      <c r="DX114" s="139"/>
      <c r="DY114" s="139"/>
      <c r="DZ114" s="139"/>
      <c r="EA114" s="139"/>
      <c r="EB114" s="139"/>
      <c r="EC114" s="139"/>
      <c r="ED114" s="139"/>
      <c r="EE114" s="139"/>
      <c r="EF114" s="139"/>
      <c r="EG114" s="139"/>
      <c r="EH114" s="139"/>
      <c r="EI114" s="139"/>
      <c r="EJ114" s="139"/>
      <c r="EK114" s="139"/>
      <c r="EL114" s="139"/>
      <c r="EM114" s="139"/>
      <c r="EN114" s="139"/>
      <c r="EO114" s="139"/>
      <c r="EP114" s="139"/>
      <c r="EQ114" s="139"/>
      <c r="ER114" s="140"/>
      <c r="ES114" s="138"/>
      <c r="ET114" s="139"/>
      <c r="EU114" s="139"/>
      <c r="EV114" s="139"/>
      <c r="EW114" s="139"/>
      <c r="EX114" s="139"/>
      <c r="EY114" s="139"/>
      <c r="EZ114" s="139"/>
      <c r="FA114" s="139"/>
      <c r="FB114" s="139"/>
      <c r="FC114" s="139"/>
      <c r="FD114" s="139"/>
      <c r="FE114" s="139"/>
      <c r="FF114" s="139"/>
      <c r="FG114" s="139"/>
      <c r="FH114" s="139"/>
      <c r="FI114" s="139"/>
      <c r="FJ114" s="139"/>
      <c r="FK114" s="139"/>
      <c r="FL114" s="139"/>
      <c r="FM114" s="139"/>
      <c r="FN114" s="139"/>
      <c r="FO114" s="139"/>
      <c r="FP114" s="139"/>
      <c r="FQ114" s="139"/>
      <c r="FR114" s="139"/>
      <c r="FS114" s="139"/>
      <c r="FT114" s="139"/>
      <c r="FU114" s="139"/>
      <c r="FV114" s="139"/>
      <c r="FW114" s="139"/>
      <c r="FX114" s="139"/>
      <c r="FY114" s="139"/>
      <c r="FZ114" s="139"/>
      <c r="GA114" s="139"/>
      <c r="GB114" s="139"/>
      <c r="GC114" s="139"/>
      <c r="GD114" s="139"/>
      <c r="GE114" s="140"/>
      <c r="GF114" s="55"/>
      <c r="GG114" s="55"/>
      <c r="GH114" s="55"/>
      <c r="GI114" s="55"/>
      <c r="GJ114" s="55"/>
      <c r="GK114" s="55"/>
      <c r="GL114" s="55"/>
      <c r="GM114" s="55"/>
    </row>
    <row r="115" spans="1:195" hidden="1" x14ac:dyDescent="0.2">
      <c r="A115" s="137">
        <v>2</v>
      </c>
      <c r="B115" s="137"/>
      <c r="C115" s="137"/>
      <c r="D115" s="137"/>
      <c r="E115" s="137"/>
      <c r="F115" s="138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  <c r="AC115" s="139"/>
      <c r="AD115" s="139"/>
      <c r="AE115" s="139"/>
      <c r="AF115" s="139"/>
      <c r="AG115" s="139"/>
      <c r="AH115" s="139"/>
      <c r="AI115" s="139"/>
      <c r="AJ115" s="139"/>
      <c r="AK115" s="139"/>
      <c r="AL115" s="139"/>
      <c r="AM115" s="139"/>
      <c r="AN115" s="139"/>
      <c r="AO115" s="139"/>
      <c r="AP115" s="139"/>
      <c r="AQ115" s="139"/>
      <c r="AR115" s="139"/>
      <c r="AS115" s="139"/>
      <c r="AT115" s="139"/>
      <c r="AU115" s="139"/>
      <c r="AV115" s="139"/>
      <c r="AW115" s="139"/>
      <c r="AX115" s="139"/>
      <c r="AY115" s="139"/>
      <c r="AZ115" s="139"/>
      <c r="BA115" s="139"/>
      <c r="BB115" s="139"/>
      <c r="BC115" s="139"/>
      <c r="BD115" s="139"/>
      <c r="BE115" s="139"/>
      <c r="BF115" s="139"/>
      <c r="BG115" s="139"/>
      <c r="BH115" s="139"/>
      <c r="BI115" s="139"/>
      <c r="BJ115" s="139"/>
      <c r="BK115" s="139"/>
      <c r="BL115" s="139"/>
      <c r="BM115" s="139"/>
      <c r="BN115" s="139"/>
      <c r="BO115" s="139"/>
      <c r="BP115" s="139"/>
      <c r="BQ115" s="139"/>
      <c r="BR115" s="139"/>
      <c r="BS115" s="139"/>
      <c r="BT115" s="139"/>
      <c r="BU115" s="139"/>
      <c r="BV115" s="139"/>
      <c r="BW115" s="139"/>
      <c r="BX115" s="139"/>
      <c r="BY115" s="139"/>
      <c r="BZ115" s="139"/>
      <c r="CA115" s="139"/>
      <c r="CB115" s="139"/>
      <c r="CC115" s="139"/>
      <c r="CD115" s="139"/>
      <c r="CE115" s="139"/>
      <c r="CF115" s="139"/>
      <c r="CG115" s="139"/>
      <c r="CH115" s="139"/>
      <c r="CI115" s="139"/>
      <c r="CJ115" s="139"/>
      <c r="CK115" s="139"/>
      <c r="CL115" s="139"/>
      <c r="CM115" s="139"/>
      <c r="CN115" s="139"/>
      <c r="CO115" s="139"/>
      <c r="CP115" s="139"/>
      <c r="CQ115" s="139"/>
      <c r="CR115" s="139"/>
      <c r="CS115" s="139"/>
      <c r="CT115" s="139"/>
      <c r="CU115" s="139"/>
      <c r="CV115" s="139"/>
      <c r="CW115" s="139"/>
      <c r="CX115" s="139"/>
      <c r="CY115" s="139"/>
      <c r="CZ115" s="139"/>
      <c r="DA115" s="139"/>
      <c r="DB115" s="139"/>
      <c r="DC115" s="139"/>
      <c r="DD115" s="139"/>
      <c r="DE115" s="139"/>
      <c r="DF115" s="139"/>
      <c r="DG115" s="139"/>
      <c r="DH115" s="139"/>
      <c r="DI115" s="139"/>
      <c r="DJ115" s="139"/>
      <c r="DK115" s="139"/>
      <c r="DL115" s="139"/>
      <c r="DM115" s="139"/>
      <c r="DN115" s="139"/>
      <c r="DO115" s="139"/>
      <c r="DP115" s="139"/>
      <c r="DQ115" s="139"/>
      <c r="DR115" s="139"/>
      <c r="DS115" s="139"/>
      <c r="DT115" s="139"/>
      <c r="DU115" s="139"/>
      <c r="DV115" s="139"/>
      <c r="DW115" s="139"/>
      <c r="DX115" s="139"/>
      <c r="DY115" s="139"/>
      <c r="DZ115" s="139"/>
      <c r="EA115" s="139"/>
      <c r="EB115" s="139"/>
      <c r="EC115" s="139"/>
      <c r="ED115" s="139"/>
      <c r="EE115" s="139"/>
      <c r="EF115" s="139"/>
      <c r="EG115" s="139"/>
      <c r="EH115" s="139"/>
      <c r="EI115" s="139"/>
      <c r="EJ115" s="139"/>
      <c r="EK115" s="139"/>
      <c r="EL115" s="139"/>
      <c r="EM115" s="139"/>
      <c r="EN115" s="139"/>
      <c r="EO115" s="139"/>
      <c r="EP115" s="139"/>
      <c r="EQ115" s="139"/>
      <c r="ER115" s="140"/>
      <c r="ES115" s="138"/>
      <c r="ET115" s="139"/>
      <c r="EU115" s="139"/>
      <c r="EV115" s="139"/>
      <c r="EW115" s="139"/>
      <c r="EX115" s="139"/>
      <c r="EY115" s="139"/>
      <c r="EZ115" s="139"/>
      <c r="FA115" s="139"/>
      <c r="FB115" s="139"/>
      <c r="FC115" s="139"/>
      <c r="FD115" s="139"/>
      <c r="FE115" s="139"/>
      <c r="FF115" s="139"/>
      <c r="FG115" s="139"/>
      <c r="FH115" s="139"/>
      <c r="FI115" s="139"/>
      <c r="FJ115" s="139"/>
      <c r="FK115" s="139"/>
      <c r="FL115" s="139"/>
      <c r="FM115" s="139"/>
      <c r="FN115" s="139"/>
      <c r="FO115" s="139"/>
      <c r="FP115" s="139"/>
      <c r="FQ115" s="139"/>
      <c r="FR115" s="139"/>
      <c r="FS115" s="139"/>
      <c r="FT115" s="139"/>
      <c r="FU115" s="139"/>
      <c r="FV115" s="139"/>
      <c r="FW115" s="139"/>
      <c r="FX115" s="139"/>
      <c r="FY115" s="139"/>
      <c r="FZ115" s="139"/>
      <c r="GA115" s="139"/>
      <c r="GB115" s="139"/>
      <c r="GC115" s="139"/>
      <c r="GD115" s="139"/>
      <c r="GE115" s="140"/>
      <c r="GF115" s="55"/>
      <c r="GG115" s="55"/>
      <c r="GH115" s="55"/>
      <c r="GI115" s="55"/>
      <c r="GJ115" s="55"/>
      <c r="GK115" s="55"/>
      <c r="GL115" s="55"/>
      <c r="GM115" s="55"/>
    </row>
    <row r="116" spans="1:195" hidden="1" x14ac:dyDescent="0.2">
      <c r="A116" s="141" t="s">
        <v>371</v>
      </c>
      <c r="B116" s="142"/>
      <c r="C116" s="142"/>
      <c r="D116" s="142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  <c r="Y116" s="142"/>
      <c r="Z116" s="142"/>
      <c r="AA116" s="142"/>
      <c r="AB116" s="142"/>
      <c r="AC116" s="142"/>
      <c r="AD116" s="142"/>
      <c r="AE116" s="142"/>
      <c r="AF116" s="142"/>
      <c r="AG116" s="142"/>
      <c r="AH116" s="142"/>
      <c r="AI116" s="142"/>
      <c r="AJ116" s="142"/>
      <c r="AK116" s="142"/>
      <c r="AL116" s="142"/>
      <c r="AM116" s="142"/>
      <c r="AN116" s="142"/>
      <c r="AO116" s="142"/>
      <c r="AP116" s="142"/>
      <c r="AQ116" s="142"/>
      <c r="AR116" s="142"/>
      <c r="AS116" s="142"/>
      <c r="AT116" s="142"/>
      <c r="AU116" s="142"/>
      <c r="AV116" s="142"/>
      <c r="AW116" s="142"/>
      <c r="AX116" s="142"/>
      <c r="AY116" s="142"/>
      <c r="AZ116" s="142"/>
      <c r="BA116" s="142"/>
      <c r="BB116" s="142"/>
      <c r="BC116" s="142"/>
      <c r="BD116" s="142"/>
      <c r="BE116" s="142"/>
      <c r="BF116" s="142"/>
      <c r="BG116" s="142"/>
      <c r="BH116" s="142"/>
      <c r="BI116" s="142"/>
      <c r="BJ116" s="142"/>
      <c r="BK116" s="142"/>
      <c r="BL116" s="142"/>
      <c r="BM116" s="142"/>
      <c r="BN116" s="142"/>
      <c r="BO116" s="142"/>
      <c r="BP116" s="142"/>
      <c r="BQ116" s="142"/>
      <c r="BR116" s="142"/>
      <c r="BS116" s="142"/>
      <c r="BT116" s="142"/>
      <c r="BU116" s="142"/>
      <c r="BV116" s="142"/>
      <c r="BW116" s="142"/>
      <c r="BX116" s="142"/>
      <c r="BY116" s="142"/>
      <c r="BZ116" s="142"/>
      <c r="CA116" s="142"/>
      <c r="CB116" s="142"/>
      <c r="CC116" s="142"/>
      <c r="CD116" s="142"/>
      <c r="CE116" s="142"/>
      <c r="CF116" s="142"/>
      <c r="CG116" s="142"/>
      <c r="CH116" s="142"/>
      <c r="CI116" s="142"/>
      <c r="CJ116" s="142"/>
      <c r="CK116" s="142"/>
      <c r="CL116" s="142"/>
      <c r="CM116" s="142"/>
      <c r="CN116" s="142"/>
      <c r="CO116" s="142"/>
      <c r="CP116" s="142"/>
      <c r="CQ116" s="142"/>
      <c r="CR116" s="142"/>
      <c r="CS116" s="142"/>
      <c r="CT116" s="142"/>
      <c r="CU116" s="142"/>
      <c r="CV116" s="142"/>
      <c r="CW116" s="142"/>
      <c r="CX116" s="142"/>
      <c r="CY116" s="142"/>
      <c r="CZ116" s="142"/>
      <c r="DA116" s="142"/>
      <c r="DB116" s="142"/>
      <c r="DC116" s="142"/>
      <c r="DD116" s="142"/>
      <c r="DE116" s="142"/>
      <c r="DF116" s="142"/>
      <c r="DG116" s="142"/>
      <c r="DH116" s="142"/>
      <c r="DI116" s="142"/>
      <c r="DJ116" s="142"/>
      <c r="DK116" s="142"/>
      <c r="DL116" s="142"/>
      <c r="DM116" s="142"/>
      <c r="DN116" s="142"/>
      <c r="DO116" s="142"/>
      <c r="DP116" s="142"/>
      <c r="DQ116" s="142"/>
      <c r="DR116" s="142"/>
      <c r="DS116" s="142"/>
      <c r="DT116" s="142"/>
      <c r="DU116" s="142"/>
      <c r="DV116" s="142"/>
      <c r="DW116" s="142"/>
      <c r="DX116" s="142"/>
      <c r="DY116" s="142"/>
      <c r="DZ116" s="142"/>
      <c r="EA116" s="142"/>
      <c r="EB116" s="142"/>
      <c r="EC116" s="142"/>
      <c r="ED116" s="142"/>
      <c r="EE116" s="142"/>
      <c r="EF116" s="142"/>
      <c r="EG116" s="142"/>
      <c r="EH116" s="142"/>
      <c r="EI116" s="142"/>
      <c r="EJ116" s="142"/>
      <c r="EK116" s="142"/>
      <c r="EL116" s="142"/>
      <c r="EM116" s="142"/>
      <c r="EN116" s="142"/>
      <c r="EO116" s="142"/>
      <c r="EP116" s="142"/>
      <c r="EQ116" s="142"/>
      <c r="ER116" s="143"/>
      <c r="ES116" s="138"/>
      <c r="ET116" s="139"/>
      <c r="EU116" s="139"/>
      <c r="EV116" s="139"/>
      <c r="EW116" s="139"/>
      <c r="EX116" s="139"/>
      <c r="EY116" s="139"/>
      <c r="EZ116" s="139"/>
      <c r="FA116" s="139"/>
      <c r="FB116" s="139"/>
      <c r="FC116" s="139"/>
      <c r="FD116" s="139"/>
      <c r="FE116" s="139"/>
      <c r="FF116" s="139"/>
      <c r="FG116" s="139"/>
      <c r="FH116" s="139"/>
      <c r="FI116" s="139"/>
      <c r="FJ116" s="139"/>
      <c r="FK116" s="139"/>
      <c r="FL116" s="139"/>
      <c r="FM116" s="139"/>
      <c r="FN116" s="139"/>
      <c r="FO116" s="139"/>
      <c r="FP116" s="139"/>
      <c r="FQ116" s="139"/>
      <c r="FR116" s="139"/>
      <c r="FS116" s="139"/>
      <c r="FT116" s="139"/>
      <c r="FU116" s="139"/>
      <c r="FV116" s="139"/>
      <c r="FW116" s="139"/>
      <c r="FX116" s="139"/>
      <c r="FY116" s="139"/>
      <c r="FZ116" s="139"/>
      <c r="GA116" s="139"/>
      <c r="GB116" s="139"/>
      <c r="GC116" s="139"/>
      <c r="GD116" s="139"/>
      <c r="GE116" s="140"/>
      <c r="GF116" s="55"/>
      <c r="GG116" s="55"/>
      <c r="GH116" s="55"/>
      <c r="GI116" s="55"/>
      <c r="GJ116" s="55"/>
      <c r="GK116" s="55"/>
      <c r="GL116" s="55"/>
      <c r="GM116" s="55"/>
    </row>
    <row r="117" spans="1:195" ht="22.5" hidden="1" customHeight="1" x14ac:dyDescent="0.2">
      <c r="A117" s="144" t="s">
        <v>417</v>
      </c>
      <c r="B117" s="145"/>
      <c r="C117" s="145"/>
      <c r="D117" s="145"/>
      <c r="E117" s="145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45"/>
      <c r="Y117" s="145"/>
      <c r="Z117" s="145"/>
      <c r="AA117" s="145"/>
      <c r="AB117" s="145"/>
      <c r="AC117" s="145"/>
      <c r="AD117" s="145"/>
      <c r="AE117" s="145"/>
      <c r="AF117" s="145"/>
      <c r="AG117" s="145"/>
      <c r="AH117" s="145"/>
      <c r="AI117" s="145"/>
      <c r="AJ117" s="145"/>
      <c r="AK117" s="145"/>
      <c r="AL117" s="145"/>
      <c r="AM117" s="145"/>
      <c r="AN117" s="145"/>
      <c r="AO117" s="145"/>
      <c r="AP117" s="145"/>
      <c r="AQ117" s="145"/>
      <c r="AR117" s="145"/>
      <c r="AS117" s="145"/>
      <c r="AT117" s="145"/>
      <c r="AU117" s="145"/>
      <c r="AV117" s="145"/>
      <c r="AW117" s="145"/>
      <c r="AX117" s="145"/>
      <c r="AY117" s="145"/>
      <c r="AZ117" s="145"/>
      <c r="BA117" s="145"/>
      <c r="BB117" s="145"/>
      <c r="BC117" s="145"/>
      <c r="BD117" s="145"/>
      <c r="BE117" s="145"/>
      <c r="BF117" s="145"/>
      <c r="BG117" s="145"/>
      <c r="BH117" s="145"/>
      <c r="BI117" s="145"/>
      <c r="BJ117" s="145"/>
      <c r="BK117" s="145"/>
      <c r="BL117" s="145"/>
      <c r="BM117" s="145"/>
      <c r="BN117" s="145"/>
      <c r="BO117" s="145"/>
      <c r="BP117" s="145"/>
      <c r="BQ117" s="145"/>
      <c r="BR117" s="145"/>
      <c r="BS117" s="145"/>
      <c r="BT117" s="145"/>
      <c r="BU117" s="145"/>
      <c r="BV117" s="145"/>
      <c r="BW117" s="145"/>
      <c r="BX117" s="145"/>
      <c r="BY117" s="145"/>
      <c r="BZ117" s="145"/>
      <c r="CA117" s="145"/>
      <c r="CB117" s="145"/>
      <c r="CC117" s="145"/>
      <c r="CD117" s="145"/>
      <c r="CE117" s="145"/>
      <c r="CF117" s="145"/>
      <c r="CG117" s="145"/>
      <c r="CH117" s="145"/>
      <c r="CI117" s="145"/>
      <c r="CJ117" s="145"/>
      <c r="CK117" s="145"/>
      <c r="CL117" s="145"/>
      <c r="CM117" s="145"/>
      <c r="CN117" s="145"/>
      <c r="CO117" s="145"/>
      <c r="CP117" s="145"/>
      <c r="CQ117" s="145"/>
      <c r="CR117" s="145"/>
      <c r="CS117" s="145"/>
      <c r="CT117" s="145"/>
      <c r="CU117" s="145"/>
      <c r="CV117" s="145"/>
      <c r="CW117" s="145"/>
      <c r="CX117" s="145"/>
      <c r="CY117" s="145"/>
      <c r="CZ117" s="145"/>
      <c r="DA117" s="145"/>
      <c r="DB117" s="145"/>
      <c r="DC117" s="145"/>
      <c r="DD117" s="145"/>
      <c r="DE117" s="145"/>
      <c r="DF117" s="145"/>
      <c r="DG117" s="145"/>
      <c r="DH117" s="145"/>
      <c r="DI117" s="145"/>
      <c r="DJ117" s="145"/>
      <c r="DK117" s="145"/>
      <c r="DL117" s="145"/>
      <c r="DM117" s="145"/>
      <c r="DN117" s="145"/>
      <c r="DO117" s="145"/>
      <c r="DP117" s="145"/>
      <c r="DQ117" s="145"/>
      <c r="DR117" s="145"/>
      <c r="DS117" s="145"/>
      <c r="DT117" s="145"/>
      <c r="DU117" s="145"/>
      <c r="DV117" s="145"/>
      <c r="DW117" s="145"/>
      <c r="DX117" s="145"/>
      <c r="DY117" s="145"/>
      <c r="DZ117" s="145"/>
      <c r="EA117" s="145"/>
      <c r="EB117" s="145"/>
      <c r="EC117" s="145"/>
      <c r="ED117" s="145"/>
      <c r="EE117" s="145"/>
      <c r="EF117" s="145"/>
      <c r="EG117" s="145"/>
      <c r="EH117" s="145"/>
      <c r="EI117" s="145"/>
      <c r="EJ117" s="145"/>
      <c r="EK117" s="145"/>
      <c r="EL117" s="145"/>
      <c r="EM117" s="145"/>
      <c r="EN117" s="145"/>
      <c r="EO117" s="145"/>
      <c r="EP117" s="145"/>
      <c r="EQ117" s="145"/>
      <c r="ER117" s="145"/>
      <c r="ES117" s="145"/>
      <c r="ET117" s="145"/>
      <c r="EU117" s="145"/>
      <c r="EV117" s="145"/>
      <c r="EW117" s="145"/>
      <c r="EX117" s="145"/>
      <c r="EY117" s="145"/>
      <c r="EZ117" s="145"/>
      <c r="FA117" s="145"/>
      <c r="FB117" s="145"/>
      <c r="FC117" s="145"/>
      <c r="FD117" s="145"/>
      <c r="FE117" s="145"/>
      <c r="FF117" s="145"/>
      <c r="FG117" s="145"/>
      <c r="FH117" s="145"/>
      <c r="FI117" s="145"/>
      <c r="FJ117" s="145"/>
      <c r="FK117" s="145"/>
      <c r="FL117" s="145"/>
      <c r="FM117" s="145"/>
      <c r="FN117" s="145"/>
      <c r="FO117" s="145"/>
      <c r="FP117" s="145"/>
      <c r="FQ117" s="145"/>
      <c r="FR117" s="145"/>
      <c r="FS117" s="145"/>
      <c r="FT117" s="145"/>
      <c r="FU117" s="145"/>
      <c r="FV117" s="145"/>
      <c r="FW117" s="145"/>
      <c r="FX117" s="145"/>
      <c r="FY117" s="145"/>
      <c r="FZ117" s="145"/>
      <c r="GA117" s="145"/>
      <c r="GB117" s="145"/>
      <c r="GC117" s="145"/>
      <c r="GD117" s="145"/>
      <c r="GE117" s="145"/>
      <c r="GF117" s="55"/>
      <c r="GG117" s="55"/>
      <c r="GH117" s="55"/>
      <c r="GI117" s="55"/>
      <c r="GJ117" s="55"/>
      <c r="GK117" s="55"/>
      <c r="GL117" s="55"/>
      <c r="GM117" s="55"/>
    </row>
    <row r="118" spans="1:195" ht="13.2" hidden="1" x14ac:dyDescent="0.2">
      <c r="A118" s="135"/>
      <c r="B118" s="136"/>
      <c r="C118" s="136"/>
      <c r="D118" s="136"/>
      <c r="E118" s="136"/>
      <c r="F118" s="136"/>
      <c r="G118" s="136"/>
      <c r="H118" s="136"/>
      <c r="I118" s="136"/>
      <c r="J118" s="136"/>
      <c r="K118" s="136"/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/>
      <c r="AH118" s="136"/>
      <c r="AI118" s="136"/>
      <c r="AJ118" s="136"/>
      <c r="AK118" s="136"/>
      <c r="AL118" s="136"/>
      <c r="AM118" s="136"/>
      <c r="AN118" s="136"/>
      <c r="AO118" s="136"/>
      <c r="AP118" s="136"/>
      <c r="AQ118" s="136"/>
      <c r="AR118" s="136"/>
      <c r="AS118" s="136"/>
      <c r="AT118" s="136"/>
      <c r="AU118" s="136"/>
      <c r="AV118" s="136"/>
      <c r="AW118" s="136"/>
      <c r="AX118" s="136"/>
      <c r="AY118" s="136"/>
      <c r="AZ118" s="136"/>
      <c r="BA118" s="136"/>
      <c r="BB118" s="136"/>
      <c r="BC118" s="136"/>
      <c r="BD118" s="136"/>
      <c r="BE118" s="136"/>
      <c r="BF118" s="136"/>
      <c r="BG118" s="136"/>
      <c r="BH118" s="136"/>
      <c r="BI118" s="136"/>
      <c r="BJ118" s="136"/>
      <c r="BK118" s="136"/>
      <c r="BL118" s="136"/>
      <c r="BM118" s="136"/>
      <c r="BN118" s="136"/>
      <c r="BO118" s="136"/>
      <c r="BP118" s="136"/>
      <c r="BQ118" s="136"/>
      <c r="BR118" s="136"/>
      <c r="BS118" s="136"/>
      <c r="BT118" s="136"/>
      <c r="BU118" s="136"/>
      <c r="BV118" s="136"/>
      <c r="BW118" s="136"/>
      <c r="BX118" s="136"/>
      <c r="BY118" s="136"/>
      <c r="BZ118" s="136"/>
      <c r="CA118" s="136"/>
      <c r="CB118" s="136"/>
      <c r="CC118" s="136"/>
      <c r="CD118" s="136"/>
      <c r="CE118" s="136"/>
      <c r="CF118" s="136"/>
      <c r="CG118" s="136"/>
      <c r="CH118" s="136"/>
      <c r="CI118" s="136"/>
      <c r="CJ118" s="136"/>
      <c r="CK118" s="136"/>
      <c r="CL118" s="136"/>
      <c r="CM118" s="136"/>
      <c r="CN118" s="136"/>
      <c r="CO118" s="136"/>
      <c r="CP118" s="136"/>
      <c r="CQ118" s="136"/>
      <c r="CR118" s="136"/>
      <c r="CS118" s="136"/>
      <c r="CT118" s="136"/>
      <c r="CU118" s="136"/>
      <c r="CV118" s="136"/>
      <c r="CW118" s="136"/>
      <c r="CX118" s="136"/>
      <c r="CY118" s="136"/>
      <c r="CZ118" s="136"/>
      <c r="DA118" s="136"/>
      <c r="DB118" s="136"/>
      <c r="DC118" s="136"/>
      <c r="DD118" s="136"/>
      <c r="DE118" s="136"/>
      <c r="DF118" s="136"/>
      <c r="DG118" s="136"/>
      <c r="DH118" s="136"/>
      <c r="DI118" s="136"/>
      <c r="DJ118" s="136"/>
      <c r="DK118" s="136"/>
      <c r="DL118" s="136"/>
      <c r="DM118" s="136"/>
      <c r="DN118" s="136"/>
      <c r="DO118" s="136"/>
      <c r="DP118" s="136"/>
      <c r="DQ118" s="136"/>
      <c r="DR118" s="136"/>
      <c r="DS118" s="136"/>
      <c r="DT118" s="136"/>
      <c r="DU118" s="136"/>
      <c r="DV118" s="136"/>
      <c r="DW118" s="136"/>
      <c r="DX118" s="136"/>
      <c r="DY118" s="136"/>
      <c r="DZ118" s="136"/>
      <c r="EA118" s="136"/>
      <c r="EB118" s="136"/>
      <c r="EC118" s="136"/>
      <c r="ED118" s="136"/>
      <c r="EE118" s="136"/>
      <c r="EF118" s="136"/>
      <c r="EG118" s="136"/>
      <c r="EH118" s="136"/>
      <c r="EI118" s="136"/>
      <c r="EJ118" s="136"/>
      <c r="EK118" s="136"/>
      <c r="EL118" s="136"/>
      <c r="EM118" s="136"/>
      <c r="EN118" s="136"/>
      <c r="EO118" s="136"/>
      <c r="EP118" s="136"/>
      <c r="EQ118" s="136"/>
      <c r="ER118" s="136"/>
      <c r="ES118" s="136"/>
      <c r="ET118" s="136"/>
      <c r="EU118" s="136"/>
      <c r="EV118" s="136"/>
      <c r="EW118" s="136"/>
      <c r="EX118" s="136"/>
      <c r="EY118" s="136"/>
      <c r="EZ118" s="136"/>
      <c r="FA118" s="136"/>
      <c r="FB118" s="136"/>
      <c r="FC118" s="136"/>
      <c r="FD118" s="136"/>
      <c r="FE118" s="136"/>
      <c r="FF118" s="136"/>
      <c r="FG118" s="136"/>
      <c r="FH118" s="136"/>
      <c r="FI118" s="136"/>
      <c r="FJ118" s="136"/>
      <c r="FK118" s="136"/>
      <c r="FL118" s="136"/>
      <c r="FM118" s="136"/>
      <c r="FN118" s="136"/>
      <c r="FO118" s="136"/>
      <c r="FP118" s="136"/>
      <c r="FQ118" s="136"/>
      <c r="FR118" s="136"/>
      <c r="FS118" s="136"/>
      <c r="FT118" s="136"/>
      <c r="FU118" s="136"/>
      <c r="FV118" s="136"/>
      <c r="FW118" s="136"/>
      <c r="FX118" s="136"/>
      <c r="FY118" s="136"/>
      <c r="FZ118" s="136"/>
      <c r="GA118" s="136"/>
      <c r="GB118" s="136"/>
      <c r="GC118" s="136"/>
      <c r="GD118" s="136"/>
      <c r="GE118" s="136"/>
      <c r="GF118" s="55"/>
      <c r="GG118" s="55"/>
      <c r="GH118" s="55"/>
      <c r="GI118" s="55"/>
      <c r="GJ118" s="55"/>
      <c r="GK118" s="55"/>
      <c r="GL118" s="55"/>
      <c r="GM118" s="55"/>
    </row>
    <row r="119" spans="1:195" hidden="1" x14ac:dyDescent="0.2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  <c r="AD119" s="55"/>
      <c r="AE119" s="55"/>
      <c r="AF119" s="55"/>
      <c r="AG119" s="55"/>
      <c r="AH119" s="55"/>
      <c r="AI119" s="55"/>
      <c r="AJ119" s="55"/>
      <c r="AK119" s="55"/>
      <c r="AL119" s="55"/>
      <c r="AM119" s="55"/>
      <c r="AN119" s="55"/>
      <c r="AO119" s="55"/>
      <c r="AP119" s="55"/>
      <c r="AQ119" s="55"/>
      <c r="AR119" s="55"/>
      <c r="AS119" s="55"/>
      <c r="AT119" s="55"/>
      <c r="AU119" s="55"/>
      <c r="AV119" s="55"/>
      <c r="AW119" s="55"/>
      <c r="AX119" s="55"/>
      <c r="AY119" s="55"/>
      <c r="AZ119" s="55"/>
      <c r="BA119" s="55"/>
      <c r="BB119" s="55"/>
      <c r="BC119" s="55"/>
      <c r="BD119" s="55"/>
      <c r="BE119" s="55"/>
      <c r="BF119" s="55"/>
      <c r="BG119" s="55"/>
      <c r="BH119" s="55"/>
      <c r="BI119" s="55"/>
      <c r="BJ119" s="55"/>
      <c r="BK119" s="55"/>
      <c r="BL119" s="55"/>
      <c r="BM119" s="55"/>
      <c r="BN119" s="55"/>
      <c r="BO119" s="55"/>
      <c r="BP119" s="55"/>
      <c r="BQ119" s="55"/>
      <c r="BR119" s="55"/>
      <c r="BS119" s="55"/>
      <c r="BT119" s="55"/>
      <c r="BU119" s="55"/>
      <c r="BV119" s="55"/>
      <c r="BW119" s="55"/>
      <c r="BX119" s="55"/>
      <c r="BY119" s="55"/>
      <c r="BZ119" s="55"/>
      <c r="CA119" s="55"/>
      <c r="CB119" s="55"/>
      <c r="CC119" s="55"/>
      <c r="CD119" s="55"/>
      <c r="CE119" s="55"/>
      <c r="CF119" s="55"/>
      <c r="CG119" s="55"/>
      <c r="CH119" s="55"/>
      <c r="CI119" s="55"/>
      <c r="CJ119" s="55"/>
      <c r="CK119" s="55"/>
      <c r="CL119" s="55"/>
      <c r="CM119" s="55"/>
      <c r="CN119" s="55"/>
      <c r="CO119" s="55"/>
      <c r="CP119" s="55"/>
      <c r="CQ119" s="55"/>
      <c r="CR119" s="55"/>
      <c r="CS119" s="55"/>
      <c r="CT119" s="55"/>
      <c r="CU119" s="55"/>
      <c r="CV119" s="55"/>
      <c r="CW119" s="55"/>
      <c r="CX119" s="55"/>
      <c r="CY119" s="55"/>
      <c r="CZ119" s="55"/>
      <c r="DA119" s="55"/>
      <c r="DB119" s="55"/>
      <c r="DC119" s="55"/>
      <c r="DD119" s="55"/>
      <c r="DE119" s="55"/>
      <c r="DF119" s="55"/>
      <c r="DG119" s="55"/>
      <c r="DH119" s="55"/>
      <c r="DI119" s="55"/>
      <c r="DJ119" s="55"/>
      <c r="DK119" s="55"/>
      <c r="DL119" s="55"/>
      <c r="DM119" s="55"/>
      <c r="DN119" s="55"/>
      <c r="DO119" s="55"/>
      <c r="DP119" s="55"/>
      <c r="DQ119" s="55"/>
      <c r="DR119" s="55"/>
      <c r="DS119" s="55"/>
      <c r="DT119" s="55"/>
      <c r="DU119" s="55"/>
      <c r="DV119" s="55"/>
      <c r="DW119" s="55"/>
      <c r="DX119" s="55"/>
      <c r="DY119" s="55"/>
      <c r="DZ119" s="55"/>
      <c r="EA119" s="55"/>
      <c r="EB119" s="55"/>
      <c r="EC119" s="55"/>
      <c r="ED119" s="55"/>
      <c r="EE119" s="55"/>
      <c r="EF119" s="55"/>
      <c r="EG119" s="55"/>
      <c r="EH119" s="55"/>
      <c r="EI119" s="55"/>
      <c r="EJ119" s="55"/>
      <c r="EK119" s="55"/>
      <c r="EL119" s="55"/>
      <c r="EM119" s="55"/>
      <c r="EN119" s="55"/>
      <c r="EO119" s="55"/>
      <c r="EP119" s="55"/>
      <c r="EQ119" s="55"/>
      <c r="ER119" s="55"/>
      <c r="ES119" s="55"/>
      <c r="ET119" s="55"/>
      <c r="EU119" s="55"/>
      <c r="EV119" s="55"/>
      <c r="EW119" s="55"/>
      <c r="EX119" s="55"/>
      <c r="EY119" s="55"/>
      <c r="EZ119" s="55"/>
      <c r="FA119" s="55"/>
      <c r="FB119" s="55"/>
      <c r="FC119" s="55"/>
      <c r="FD119" s="55"/>
      <c r="FE119" s="55"/>
      <c r="FF119" s="55"/>
      <c r="FG119" s="55"/>
      <c r="FH119" s="55"/>
      <c r="FI119" s="55"/>
      <c r="FJ119" s="55"/>
      <c r="FK119" s="55"/>
      <c r="FL119" s="55"/>
      <c r="FM119" s="55"/>
      <c r="FN119" s="55"/>
      <c r="FO119" s="55"/>
      <c r="FP119" s="55"/>
      <c r="FQ119" s="55"/>
      <c r="FR119" s="55"/>
      <c r="FS119" s="55"/>
      <c r="FT119" s="55"/>
      <c r="FU119" s="55"/>
      <c r="FV119" s="55"/>
      <c r="FW119" s="55"/>
      <c r="FX119" s="55"/>
      <c r="FY119" s="55"/>
      <c r="FZ119" s="55"/>
      <c r="GA119" s="55"/>
      <c r="GB119" s="55"/>
      <c r="GC119" s="55"/>
      <c r="GD119" s="55"/>
      <c r="GE119" s="55"/>
      <c r="GF119" s="55"/>
      <c r="GG119" s="55"/>
      <c r="GH119" s="55"/>
      <c r="GI119" s="55"/>
      <c r="GJ119" s="55"/>
      <c r="GK119" s="55"/>
      <c r="GL119" s="55"/>
      <c r="GM119" s="55"/>
    </row>
    <row r="120" spans="1:195" hidden="1" x14ac:dyDescent="0.2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  <c r="AD120" s="55"/>
      <c r="AE120" s="55"/>
      <c r="AF120" s="55"/>
      <c r="AG120" s="55"/>
      <c r="AH120" s="55"/>
      <c r="AI120" s="55"/>
      <c r="AJ120" s="55"/>
      <c r="AK120" s="55"/>
      <c r="AL120" s="55"/>
      <c r="AM120" s="55"/>
      <c r="AN120" s="55"/>
      <c r="AO120" s="55"/>
      <c r="AP120" s="55"/>
      <c r="AQ120" s="55"/>
      <c r="AR120" s="55"/>
      <c r="AS120" s="55"/>
      <c r="AT120" s="55"/>
      <c r="AU120" s="55"/>
      <c r="AV120" s="55"/>
      <c r="AW120" s="55"/>
      <c r="AX120" s="55"/>
      <c r="AY120" s="55"/>
      <c r="AZ120" s="55"/>
      <c r="BA120" s="55"/>
      <c r="BB120" s="55"/>
      <c r="BC120" s="55"/>
      <c r="BD120" s="55"/>
      <c r="BE120" s="55"/>
      <c r="BF120" s="55"/>
      <c r="BG120" s="55"/>
      <c r="BH120" s="55"/>
      <c r="BI120" s="55"/>
      <c r="BJ120" s="55"/>
      <c r="BK120" s="55"/>
      <c r="BL120" s="55"/>
      <c r="BM120" s="55"/>
      <c r="BN120" s="55"/>
      <c r="BO120" s="55"/>
      <c r="BP120" s="55"/>
      <c r="BQ120" s="55"/>
      <c r="BR120" s="55"/>
      <c r="BS120" s="55"/>
      <c r="BT120" s="55"/>
      <c r="BU120" s="55"/>
      <c r="BV120" s="55"/>
      <c r="BW120" s="55"/>
      <c r="BX120" s="55"/>
      <c r="BY120" s="55"/>
      <c r="BZ120" s="55"/>
      <c r="CA120" s="55"/>
      <c r="CB120" s="55"/>
      <c r="CC120" s="55"/>
      <c r="CD120" s="55"/>
      <c r="CE120" s="55"/>
      <c r="CF120" s="55"/>
      <c r="CG120" s="55"/>
      <c r="CH120" s="55"/>
      <c r="CI120" s="55"/>
      <c r="CJ120" s="55"/>
      <c r="CK120" s="55"/>
      <c r="CL120" s="55"/>
      <c r="CM120" s="55"/>
      <c r="CN120" s="55"/>
      <c r="CO120" s="55"/>
      <c r="CP120" s="55"/>
      <c r="CQ120" s="55"/>
      <c r="CR120" s="55"/>
      <c r="CS120" s="55"/>
      <c r="CT120" s="55"/>
      <c r="CU120" s="55"/>
      <c r="CV120" s="55"/>
      <c r="CW120" s="55"/>
      <c r="CX120" s="55"/>
      <c r="CY120" s="55"/>
      <c r="CZ120" s="55"/>
      <c r="DA120" s="55"/>
      <c r="DB120" s="55"/>
      <c r="DC120" s="55"/>
      <c r="DD120" s="55"/>
      <c r="DE120" s="55"/>
      <c r="DF120" s="55"/>
      <c r="DG120" s="55"/>
      <c r="DH120" s="55"/>
      <c r="DI120" s="55"/>
      <c r="DJ120" s="55"/>
      <c r="DK120" s="55"/>
      <c r="DL120" s="55"/>
      <c r="DM120" s="55"/>
      <c r="DN120" s="55"/>
      <c r="DO120" s="55"/>
      <c r="DP120" s="55"/>
      <c r="DQ120" s="55"/>
      <c r="DR120" s="55"/>
      <c r="DS120" s="55"/>
      <c r="DT120" s="55"/>
      <c r="DU120" s="55"/>
      <c r="DV120" s="55"/>
      <c r="DW120" s="55"/>
      <c r="DX120" s="55"/>
      <c r="DY120" s="55"/>
      <c r="DZ120" s="55"/>
      <c r="EA120" s="55"/>
      <c r="EB120" s="55"/>
      <c r="EC120" s="55"/>
      <c r="ED120" s="55"/>
      <c r="EE120" s="55"/>
      <c r="EF120" s="55"/>
      <c r="EG120" s="55"/>
      <c r="EH120" s="55"/>
      <c r="EI120" s="55"/>
      <c r="EJ120" s="55"/>
      <c r="EK120" s="55"/>
      <c r="EL120" s="55"/>
      <c r="EM120" s="55"/>
      <c r="EN120" s="55"/>
      <c r="EO120" s="55"/>
      <c r="EP120" s="55"/>
      <c r="EQ120" s="55"/>
      <c r="ER120" s="55"/>
      <c r="ES120" s="55"/>
      <c r="ET120" s="55"/>
      <c r="EU120" s="55"/>
      <c r="EV120" s="55"/>
      <c r="EW120" s="55"/>
      <c r="EX120" s="55"/>
      <c r="EY120" s="55"/>
      <c r="EZ120" s="55"/>
      <c r="FA120" s="55"/>
      <c r="FB120" s="55"/>
      <c r="FC120" s="55"/>
      <c r="FD120" s="55"/>
      <c r="FE120" s="55"/>
      <c r="FF120" s="55"/>
      <c r="FG120" s="55"/>
      <c r="FH120" s="55"/>
      <c r="FI120" s="55"/>
      <c r="FJ120" s="55"/>
      <c r="FK120" s="55"/>
      <c r="FL120" s="55"/>
      <c r="FM120" s="55"/>
      <c r="FN120" s="55"/>
      <c r="FO120" s="55"/>
      <c r="FP120" s="55"/>
      <c r="FQ120" s="55"/>
      <c r="FR120" s="55"/>
      <c r="FS120" s="55"/>
      <c r="FT120" s="55"/>
      <c r="FU120" s="55"/>
      <c r="FV120" s="55"/>
      <c r="FW120" s="55"/>
      <c r="FX120" s="55"/>
      <c r="FY120" s="55"/>
      <c r="FZ120" s="55"/>
      <c r="GA120" s="55"/>
      <c r="GB120" s="55"/>
      <c r="GC120" s="55"/>
      <c r="GD120" s="55"/>
      <c r="GE120" s="55"/>
      <c r="GF120" s="55"/>
      <c r="GG120" s="55"/>
      <c r="GH120" s="55"/>
      <c r="GI120" s="55"/>
      <c r="GJ120" s="55"/>
      <c r="GK120" s="55"/>
      <c r="GL120" s="55"/>
      <c r="GM120" s="55"/>
    </row>
    <row r="121" spans="1:195" hidden="1" x14ac:dyDescent="0.2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  <c r="AD121" s="55"/>
      <c r="AE121" s="55"/>
      <c r="AF121" s="55"/>
      <c r="AG121" s="55"/>
      <c r="AH121" s="55"/>
      <c r="AI121" s="55"/>
      <c r="AJ121" s="55"/>
      <c r="AK121" s="55"/>
      <c r="AL121" s="55"/>
      <c r="AM121" s="55"/>
      <c r="AN121" s="55"/>
      <c r="AO121" s="55"/>
      <c r="AP121" s="55"/>
      <c r="AQ121" s="55"/>
      <c r="AR121" s="55"/>
      <c r="AS121" s="55"/>
      <c r="AT121" s="55"/>
      <c r="AU121" s="55"/>
      <c r="AV121" s="55"/>
      <c r="AW121" s="55"/>
      <c r="AX121" s="55"/>
      <c r="AY121" s="55"/>
      <c r="AZ121" s="55"/>
      <c r="BA121" s="55"/>
      <c r="BB121" s="55"/>
      <c r="BC121" s="55"/>
      <c r="BD121" s="55"/>
      <c r="BE121" s="55"/>
      <c r="BF121" s="55"/>
      <c r="BG121" s="55"/>
      <c r="BH121" s="55"/>
      <c r="BI121" s="55"/>
      <c r="BJ121" s="55"/>
      <c r="BK121" s="55"/>
      <c r="BL121" s="55"/>
      <c r="BM121" s="55"/>
      <c r="BN121" s="55"/>
      <c r="BO121" s="55"/>
      <c r="BP121" s="55"/>
      <c r="BQ121" s="55"/>
      <c r="BR121" s="55"/>
      <c r="BS121" s="55"/>
      <c r="BT121" s="55"/>
      <c r="BU121" s="55"/>
      <c r="BV121" s="55"/>
      <c r="BW121" s="55"/>
      <c r="BX121" s="55"/>
      <c r="BY121" s="55"/>
      <c r="BZ121" s="55"/>
      <c r="CA121" s="55"/>
      <c r="CB121" s="55"/>
      <c r="CC121" s="55"/>
      <c r="CD121" s="55"/>
      <c r="CE121" s="55"/>
      <c r="CF121" s="55"/>
      <c r="CG121" s="55"/>
      <c r="CH121" s="55"/>
      <c r="CI121" s="55"/>
      <c r="CJ121" s="55"/>
      <c r="CK121" s="55"/>
      <c r="CL121" s="55"/>
      <c r="CM121" s="55"/>
      <c r="CN121" s="55"/>
      <c r="CO121" s="55"/>
      <c r="CP121" s="55"/>
      <c r="CQ121" s="55"/>
      <c r="CR121" s="55"/>
      <c r="CS121" s="55"/>
      <c r="CT121" s="55"/>
      <c r="CU121" s="55"/>
      <c r="CV121" s="55"/>
      <c r="CW121" s="55"/>
      <c r="CX121" s="55"/>
      <c r="CY121" s="55"/>
      <c r="CZ121" s="55"/>
      <c r="DA121" s="55"/>
      <c r="DB121" s="55"/>
      <c r="DC121" s="55"/>
      <c r="DD121" s="55"/>
      <c r="DE121" s="55"/>
      <c r="DF121" s="55"/>
      <c r="DG121" s="55"/>
      <c r="DH121" s="55"/>
      <c r="DI121" s="55"/>
      <c r="DJ121" s="55"/>
      <c r="DK121" s="55"/>
      <c r="DL121" s="55"/>
      <c r="DM121" s="55"/>
      <c r="DN121" s="55"/>
      <c r="DO121" s="55"/>
      <c r="DP121" s="55"/>
      <c r="DQ121" s="55"/>
      <c r="DR121" s="55"/>
      <c r="DS121" s="55"/>
      <c r="DT121" s="55"/>
      <c r="DU121" s="55"/>
      <c r="DV121" s="55"/>
      <c r="DW121" s="55"/>
      <c r="DX121" s="55"/>
      <c r="DY121" s="55"/>
      <c r="DZ121" s="55"/>
      <c r="EA121" s="55"/>
      <c r="EB121" s="55"/>
      <c r="EC121" s="55"/>
      <c r="ED121" s="55"/>
      <c r="EE121" s="55"/>
      <c r="EF121" s="55"/>
      <c r="EG121" s="55"/>
      <c r="EH121" s="55"/>
      <c r="EI121" s="55"/>
      <c r="EJ121" s="55"/>
      <c r="EK121" s="55"/>
      <c r="EL121" s="55"/>
      <c r="EM121" s="55"/>
      <c r="EN121" s="55"/>
      <c r="EO121" s="55"/>
      <c r="EP121" s="55"/>
      <c r="EQ121" s="55"/>
      <c r="ER121" s="55"/>
      <c r="ES121" s="55"/>
      <c r="ET121" s="55"/>
      <c r="EU121" s="55"/>
      <c r="EV121" s="55"/>
      <c r="EW121" s="55"/>
      <c r="EX121" s="55"/>
      <c r="EY121" s="55"/>
      <c r="EZ121" s="55"/>
      <c r="FA121" s="55"/>
      <c r="FB121" s="55"/>
      <c r="FC121" s="55"/>
      <c r="FD121" s="55"/>
      <c r="FE121" s="55"/>
      <c r="FF121" s="55"/>
      <c r="FG121" s="55"/>
      <c r="FH121" s="55"/>
      <c r="FI121" s="55"/>
      <c r="FJ121" s="55"/>
      <c r="FK121" s="55"/>
      <c r="FL121" s="55"/>
      <c r="FM121" s="55"/>
      <c r="FN121" s="55"/>
      <c r="FO121" s="55"/>
      <c r="FP121" s="55"/>
      <c r="FQ121" s="55"/>
      <c r="FR121" s="55"/>
      <c r="FS121" s="55"/>
      <c r="FT121" s="55"/>
      <c r="FU121" s="55"/>
      <c r="FV121" s="55"/>
      <c r="FW121" s="55"/>
      <c r="FX121" s="55"/>
      <c r="FY121" s="55"/>
      <c r="FZ121" s="55"/>
      <c r="GA121" s="55"/>
      <c r="GB121" s="55"/>
      <c r="GC121" s="55"/>
      <c r="GD121" s="55"/>
      <c r="GE121" s="55"/>
      <c r="GF121" s="55"/>
      <c r="GG121" s="55"/>
      <c r="GH121" s="55"/>
      <c r="GI121" s="55"/>
      <c r="GJ121" s="55"/>
      <c r="GK121" s="55"/>
      <c r="GL121" s="55"/>
      <c r="GM121" s="55"/>
    </row>
    <row r="122" spans="1:195" hidden="1" x14ac:dyDescent="0.2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  <c r="AD122" s="55"/>
      <c r="AE122" s="55"/>
      <c r="AF122" s="55"/>
      <c r="AG122" s="55"/>
      <c r="AH122" s="55"/>
      <c r="AI122" s="55"/>
      <c r="AJ122" s="55"/>
      <c r="AK122" s="55"/>
      <c r="AL122" s="55"/>
      <c r="AM122" s="55"/>
      <c r="AN122" s="55"/>
      <c r="AO122" s="55"/>
      <c r="AP122" s="55"/>
      <c r="AQ122" s="55"/>
      <c r="AR122" s="55"/>
      <c r="AS122" s="55"/>
      <c r="AT122" s="55"/>
      <c r="AU122" s="55"/>
      <c r="AV122" s="55"/>
      <c r="AW122" s="55"/>
      <c r="AX122" s="55"/>
      <c r="AY122" s="55"/>
      <c r="AZ122" s="55"/>
      <c r="BA122" s="55"/>
      <c r="BB122" s="55"/>
      <c r="BC122" s="55"/>
      <c r="BD122" s="55"/>
      <c r="BE122" s="55"/>
      <c r="BF122" s="55"/>
      <c r="BG122" s="55"/>
      <c r="BH122" s="55"/>
      <c r="BI122" s="55"/>
      <c r="BJ122" s="55"/>
      <c r="BK122" s="55"/>
      <c r="BL122" s="55"/>
      <c r="BM122" s="55"/>
      <c r="BN122" s="55"/>
      <c r="BO122" s="55"/>
      <c r="BP122" s="55"/>
      <c r="BQ122" s="55"/>
      <c r="BR122" s="55"/>
      <c r="BS122" s="55"/>
      <c r="BT122" s="55"/>
      <c r="BU122" s="55"/>
      <c r="BV122" s="55"/>
      <c r="BW122" s="55"/>
      <c r="BX122" s="55"/>
      <c r="BY122" s="55"/>
      <c r="BZ122" s="55"/>
      <c r="CA122" s="55"/>
      <c r="CB122" s="55"/>
      <c r="CC122" s="55"/>
      <c r="CD122" s="55"/>
      <c r="CE122" s="55"/>
      <c r="CF122" s="55"/>
      <c r="CG122" s="55"/>
      <c r="CH122" s="55"/>
      <c r="CI122" s="55"/>
      <c r="CJ122" s="55"/>
      <c r="CK122" s="55"/>
      <c r="CL122" s="55"/>
      <c r="CM122" s="55"/>
      <c r="CN122" s="55"/>
      <c r="CO122" s="55"/>
      <c r="CP122" s="55"/>
      <c r="CQ122" s="55"/>
      <c r="CR122" s="55"/>
      <c r="CS122" s="55"/>
      <c r="CT122" s="55"/>
      <c r="CU122" s="55"/>
      <c r="CV122" s="55"/>
      <c r="CW122" s="55"/>
      <c r="CX122" s="55"/>
      <c r="CY122" s="55"/>
      <c r="CZ122" s="55"/>
      <c r="DA122" s="55"/>
      <c r="DB122" s="55"/>
      <c r="DC122" s="55"/>
      <c r="DD122" s="55"/>
      <c r="DE122" s="55"/>
      <c r="DF122" s="55"/>
      <c r="DG122" s="55"/>
      <c r="DH122" s="55"/>
      <c r="DI122" s="55"/>
      <c r="DJ122" s="55"/>
      <c r="DK122" s="55"/>
      <c r="DL122" s="55"/>
      <c r="DM122" s="55"/>
      <c r="DN122" s="55"/>
      <c r="DO122" s="55"/>
      <c r="DP122" s="55"/>
      <c r="DQ122" s="55"/>
      <c r="DR122" s="55"/>
      <c r="DS122" s="55"/>
      <c r="DT122" s="55"/>
      <c r="DU122" s="55"/>
      <c r="DV122" s="55"/>
      <c r="DW122" s="55"/>
      <c r="DX122" s="55"/>
      <c r="DY122" s="55"/>
      <c r="DZ122" s="55"/>
      <c r="EA122" s="55"/>
      <c r="EB122" s="55"/>
      <c r="EC122" s="55"/>
      <c r="ED122" s="55"/>
      <c r="EE122" s="55"/>
      <c r="EF122" s="55"/>
      <c r="EG122" s="55"/>
      <c r="EH122" s="55"/>
      <c r="EI122" s="55"/>
      <c r="EJ122" s="55"/>
      <c r="EK122" s="55"/>
      <c r="EL122" s="55"/>
      <c r="EM122" s="55"/>
      <c r="EN122" s="55"/>
      <c r="EO122" s="55"/>
      <c r="EP122" s="55"/>
      <c r="EQ122" s="55"/>
      <c r="ER122" s="55"/>
      <c r="ES122" s="55"/>
      <c r="ET122" s="55"/>
      <c r="EU122" s="55"/>
      <c r="EV122" s="55"/>
      <c r="EW122" s="55"/>
      <c r="EX122" s="55"/>
      <c r="EY122" s="55"/>
      <c r="EZ122" s="55"/>
      <c r="FA122" s="55"/>
      <c r="FB122" s="55"/>
      <c r="FC122" s="55"/>
      <c r="FD122" s="55"/>
      <c r="FE122" s="55"/>
      <c r="FF122" s="55"/>
      <c r="FG122" s="55"/>
      <c r="FH122" s="55"/>
      <c r="FI122" s="55"/>
      <c r="FJ122" s="55"/>
      <c r="FK122" s="55"/>
      <c r="FL122" s="55"/>
      <c r="FM122" s="55"/>
      <c r="FN122" s="55"/>
      <c r="FO122" s="55"/>
      <c r="FP122" s="55"/>
      <c r="FQ122" s="55"/>
      <c r="FR122" s="55"/>
      <c r="FS122" s="55"/>
      <c r="FT122" s="55"/>
      <c r="FU122" s="55"/>
      <c r="FV122" s="55"/>
      <c r="FW122" s="55"/>
      <c r="FX122" s="55"/>
      <c r="FY122" s="55"/>
      <c r="FZ122" s="55"/>
      <c r="GA122" s="55"/>
      <c r="GB122" s="55"/>
      <c r="GC122" s="55"/>
      <c r="GD122" s="55"/>
      <c r="GE122" s="55"/>
      <c r="GF122" s="55"/>
      <c r="GG122" s="55"/>
      <c r="GH122" s="55"/>
      <c r="GI122" s="55"/>
      <c r="GJ122" s="55"/>
      <c r="GK122" s="55"/>
      <c r="GL122" s="55"/>
      <c r="GM122" s="55"/>
    </row>
    <row r="123" spans="1:195" hidden="1" x14ac:dyDescent="0.2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  <c r="AD123" s="55"/>
      <c r="AE123" s="55"/>
      <c r="AF123" s="55"/>
      <c r="AG123" s="55"/>
      <c r="AH123" s="55"/>
      <c r="AI123" s="55"/>
      <c r="AJ123" s="55"/>
      <c r="AK123" s="55"/>
      <c r="AL123" s="55"/>
      <c r="AM123" s="55"/>
      <c r="AN123" s="55"/>
      <c r="AO123" s="55"/>
      <c r="AP123" s="55"/>
      <c r="AQ123" s="55"/>
      <c r="AR123" s="55"/>
      <c r="AS123" s="55"/>
      <c r="AT123" s="55"/>
      <c r="AU123" s="55"/>
      <c r="AV123" s="55"/>
      <c r="AW123" s="55"/>
      <c r="AX123" s="55"/>
      <c r="AY123" s="55"/>
      <c r="AZ123" s="55"/>
      <c r="BA123" s="55"/>
      <c r="BB123" s="55"/>
      <c r="BC123" s="55"/>
      <c r="BD123" s="55"/>
      <c r="BE123" s="55"/>
      <c r="BF123" s="55"/>
      <c r="BG123" s="55"/>
      <c r="BH123" s="55"/>
      <c r="BI123" s="55"/>
      <c r="BJ123" s="55"/>
      <c r="BK123" s="55"/>
      <c r="BL123" s="55"/>
      <c r="BM123" s="55"/>
      <c r="BN123" s="55"/>
      <c r="BO123" s="55"/>
      <c r="BP123" s="55"/>
      <c r="BQ123" s="55"/>
      <c r="BR123" s="55"/>
      <c r="BS123" s="55"/>
      <c r="BT123" s="55"/>
      <c r="BU123" s="55"/>
      <c r="BV123" s="55"/>
      <c r="BW123" s="55"/>
      <c r="BX123" s="55"/>
      <c r="BY123" s="55"/>
      <c r="BZ123" s="55"/>
      <c r="CA123" s="55"/>
      <c r="CB123" s="55"/>
      <c r="CC123" s="55"/>
      <c r="CD123" s="55"/>
      <c r="CE123" s="55"/>
      <c r="CF123" s="55"/>
      <c r="CG123" s="55"/>
      <c r="CH123" s="55"/>
      <c r="CI123" s="55"/>
      <c r="CJ123" s="55"/>
      <c r="CK123" s="55"/>
      <c r="CL123" s="55"/>
      <c r="CM123" s="55"/>
      <c r="CN123" s="55"/>
      <c r="CO123" s="55"/>
      <c r="CP123" s="55"/>
      <c r="CQ123" s="55"/>
      <c r="CR123" s="55"/>
      <c r="CS123" s="55"/>
      <c r="CT123" s="55"/>
      <c r="CU123" s="55"/>
      <c r="CV123" s="55"/>
      <c r="CW123" s="55"/>
      <c r="CX123" s="55"/>
      <c r="CY123" s="55"/>
      <c r="CZ123" s="55"/>
      <c r="DA123" s="55"/>
      <c r="DB123" s="55"/>
      <c r="DC123" s="55"/>
      <c r="DD123" s="55"/>
      <c r="DE123" s="55"/>
      <c r="DF123" s="55"/>
      <c r="DG123" s="55"/>
      <c r="DH123" s="55"/>
      <c r="DI123" s="55"/>
      <c r="DJ123" s="55"/>
      <c r="DK123" s="55"/>
      <c r="DL123" s="55"/>
      <c r="DM123" s="55"/>
      <c r="DN123" s="55"/>
      <c r="DO123" s="55"/>
      <c r="DP123" s="55"/>
      <c r="DQ123" s="55"/>
      <c r="DR123" s="55"/>
      <c r="DS123" s="55"/>
      <c r="DT123" s="55"/>
      <c r="DU123" s="55"/>
      <c r="DV123" s="55"/>
      <c r="DW123" s="55"/>
      <c r="DX123" s="55"/>
      <c r="DY123" s="55"/>
      <c r="DZ123" s="55"/>
      <c r="EA123" s="55"/>
      <c r="EB123" s="55"/>
      <c r="EC123" s="55"/>
      <c r="ED123" s="55"/>
      <c r="EE123" s="55"/>
      <c r="EF123" s="55"/>
      <c r="EG123" s="55"/>
      <c r="EH123" s="55"/>
      <c r="EI123" s="55"/>
      <c r="EJ123" s="55"/>
      <c r="EK123" s="55"/>
      <c r="EL123" s="55"/>
      <c r="EM123" s="55"/>
      <c r="EN123" s="55"/>
      <c r="EO123" s="55"/>
      <c r="EP123" s="55"/>
      <c r="EQ123" s="55"/>
      <c r="ER123" s="55"/>
      <c r="ES123" s="55"/>
      <c r="ET123" s="55"/>
      <c r="EU123" s="55"/>
      <c r="EV123" s="55"/>
      <c r="EW123" s="55"/>
      <c r="EX123" s="55"/>
      <c r="EY123" s="55"/>
      <c r="EZ123" s="55"/>
      <c r="FA123" s="55"/>
      <c r="FB123" s="55"/>
      <c r="FC123" s="55"/>
      <c r="FD123" s="55"/>
      <c r="FE123" s="55"/>
      <c r="FF123" s="55"/>
      <c r="FG123" s="55"/>
      <c r="FH123" s="55"/>
      <c r="FI123" s="55"/>
      <c r="FJ123" s="55"/>
      <c r="FK123" s="55"/>
      <c r="FL123" s="55"/>
      <c r="FM123" s="55"/>
      <c r="FN123" s="55"/>
      <c r="FO123" s="55"/>
      <c r="FP123" s="55"/>
      <c r="FQ123" s="55"/>
      <c r="FR123" s="55"/>
      <c r="FS123" s="55"/>
      <c r="FT123" s="55"/>
      <c r="FU123" s="55"/>
      <c r="FV123" s="55"/>
      <c r="FW123" s="55"/>
      <c r="FX123" s="55"/>
      <c r="FY123" s="55"/>
      <c r="FZ123" s="55"/>
      <c r="GA123" s="55"/>
      <c r="GB123" s="55"/>
      <c r="GC123" s="55"/>
      <c r="GD123" s="55"/>
      <c r="GE123" s="55"/>
      <c r="GF123" s="55"/>
      <c r="GG123" s="55"/>
      <c r="GH123" s="55"/>
      <c r="GI123" s="55"/>
      <c r="GJ123" s="55"/>
      <c r="GK123" s="55"/>
      <c r="GL123" s="55"/>
      <c r="GM123" s="55"/>
    </row>
    <row r="124" spans="1:195" hidden="1" x14ac:dyDescent="0.2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  <c r="AD124" s="55"/>
      <c r="AE124" s="55"/>
      <c r="AF124" s="55"/>
      <c r="AG124" s="55"/>
      <c r="AH124" s="55"/>
      <c r="AI124" s="55"/>
      <c r="AJ124" s="55"/>
      <c r="AK124" s="55"/>
      <c r="AL124" s="55"/>
      <c r="AM124" s="55"/>
      <c r="AN124" s="55"/>
      <c r="AO124" s="55"/>
      <c r="AP124" s="55"/>
      <c r="AQ124" s="55"/>
      <c r="AR124" s="55"/>
      <c r="AS124" s="55"/>
      <c r="AT124" s="55"/>
      <c r="AU124" s="55"/>
      <c r="AV124" s="55"/>
      <c r="AW124" s="55"/>
      <c r="AX124" s="55"/>
      <c r="AY124" s="55"/>
      <c r="AZ124" s="55"/>
      <c r="BA124" s="55"/>
      <c r="BB124" s="55"/>
      <c r="BC124" s="55"/>
      <c r="BD124" s="55"/>
      <c r="BE124" s="55"/>
      <c r="BF124" s="55"/>
      <c r="BG124" s="55"/>
      <c r="BH124" s="55"/>
      <c r="BI124" s="55"/>
      <c r="BJ124" s="55"/>
      <c r="BK124" s="55"/>
      <c r="BL124" s="55"/>
      <c r="BM124" s="55"/>
      <c r="BN124" s="55"/>
      <c r="BO124" s="55"/>
      <c r="BP124" s="55"/>
      <c r="BQ124" s="55"/>
      <c r="BR124" s="55"/>
      <c r="BS124" s="55"/>
      <c r="BT124" s="55"/>
      <c r="BU124" s="55"/>
      <c r="BV124" s="55"/>
      <c r="BW124" s="55"/>
      <c r="BX124" s="55"/>
      <c r="BY124" s="55"/>
      <c r="BZ124" s="55"/>
      <c r="CA124" s="55"/>
      <c r="CB124" s="55"/>
      <c r="CC124" s="55"/>
      <c r="CD124" s="55"/>
      <c r="CE124" s="55"/>
      <c r="CF124" s="55"/>
      <c r="CG124" s="55"/>
      <c r="CH124" s="55"/>
      <c r="CI124" s="55"/>
      <c r="CJ124" s="55"/>
      <c r="CK124" s="55"/>
      <c r="CL124" s="55"/>
      <c r="CM124" s="55"/>
      <c r="CN124" s="55"/>
      <c r="CO124" s="55"/>
      <c r="CP124" s="55"/>
      <c r="CQ124" s="55"/>
      <c r="CR124" s="55"/>
      <c r="CS124" s="55"/>
      <c r="CT124" s="55"/>
      <c r="CU124" s="55"/>
      <c r="CV124" s="55"/>
      <c r="CW124" s="55"/>
      <c r="CX124" s="55"/>
      <c r="CY124" s="55"/>
      <c r="CZ124" s="55"/>
      <c r="DA124" s="55"/>
      <c r="DB124" s="55"/>
      <c r="DC124" s="55"/>
      <c r="DD124" s="55"/>
      <c r="DE124" s="55"/>
      <c r="DF124" s="55"/>
      <c r="DG124" s="55"/>
      <c r="DH124" s="55"/>
      <c r="DI124" s="55"/>
      <c r="DJ124" s="55"/>
      <c r="DK124" s="55"/>
      <c r="DL124" s="55"/>
      <c r="DM124" s="55"/>
      <c r="DN124" s="55"/>
      <c r="DO124" s="55"/>
      <c r="DP124" s="55"/>
      <c r="DQ124" s="55"/>
      <c r="DR124" s="55"/>
      <c r="DS124" s="55"/>
      <c r="DT124" s="55"/>
      <c r="DU124" s="55"/>
      <c r="DV124" s="55"/>
      <c r="DW124" s="55"/>
      <c r="DX124" s="55"/>
      <c r="DY124" s="55"/>
      <c r="DZ124" s="55"/>
      <c r="EA124" s="55"/>
      <c r="EB124" s="55"/>
      <c r="EC124" s="55"/>
      <c r="ED124" s="55"/>
      <c r="EE124" s="55"/>
      <c r="EF124" s="55"/>
      <c r="EG124" s="55"/>
      <c r="EH124" s="55"/>
      <c r="EI124" s="55"/>
      <c r="EJ124" s="55"/>
      <c r="EK124" s="55"/>
      <c r="EL124" s="55"/>
      <c r="EM124" s="55"/>
      <c r="EN124" s="55"/>
      <c r="EO124" s="55"/>
      <c r="EP124" s="55"/>
      <c r="EQ124" s="55"/>
      <c r="ER124" s="55"/>
      <c r="ES124" s="55"/>
      <c r="ET124" s="55"/>
      <c r="EU124" s="55"/>
      <c r="EV124" s="55"/>
      <c r="EW124" s="55"/>
      <c r="EX124" s="55"/>
      <c r="EY124" s="55"/>
      <c r="EZ124" s="55"/>
      <c r="FA124" s="55"/>
      <c r="FB124" s="55"/>
      <c r="FC124" s="55"/>
      <c r="FD124" s="55"/>
      <c r="FE124" s="55"/>
      <c r="FF124" s="55"/>
      <c r="FG124" s="55"/>
      <c r="FH124" s="55"/>
      <c r="FI124" s="55"/>
      <c r="FJ124" s="55"/>
      <c r="FK124" s="55"/>
      <c r="FL124" s="55"/>
      <c r="FM124" s="55"/>
      <c r="FN124" s="55"/>
      <c r="FO124" s="55"/>
      <c r="FP124" s="55"/>
      <c r="FQ124" s="55"/>
      <c r="FR124" s="55"/>
      <c r="FS124" s="55"/>
      <c r="FT124" s="55"/>
      <c r="FU124" s="55"/>
      <c r="FV124" s="55"/>
      <c r="FW124" s="55"/>
      <c r="FX124" s="55"/>
      <c r="FY124" s="55"/>
      <c r="FZ124" s="55"/>
      <c r="GA124" s="55"/>
      <c r="GB124" s="55"/>
      <c r="GC124" s="55"/>
      <c r="GD124" s="55"/>
      <c r="GE124" s="55"/>
      <c r="GF124" s="55"/>
      <c r="GG124" s="55"/>
      <c r="GH124" s="55"/>
      <c r="GI124" s="55"/>
      <c r="GJ124" s="55"/>
      <c r="GK124" s="55"/>
      <c r="GL124" s="55"/>
      <c r="GM124" s="55"/>
    </row>
    <row r="125" spans="1:195" hidden="1" x14ac:dyDescent="0.2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  <c r="AD125" s="55"/>
      <c r="AE125" s="55"/>
      <c r="AF125" s="55"/>
      <c r="AG125" s="55"/>
      <c r="AH125" s="55"/>
      <c r="AI125" s="55"/>
      <c r="AJ125" s="55"/>
      <c r="AK125" s="55"/>
      <c r="AL125" s="55"/>
      <c r="AM125" s="55"/>
      <c r="AN125" s="55"/>
      <c r="AO125" s="55"/>
      <c r="AP125" s="55"/>
      <c r="AQ125" s="55"/>
      <c r="AR125" s="55"/>
      <c r="AS125" s="55"/>
      <c r="AT125" s="55"/>
      <c r="AU125" s="55"/>
      <c r="AV125" s="55"/>
      <c r="AW125" s="55"/>
      <c r="AX125" s="55"/>
      <c r="AY125" s="55"/>
      <c r="AZ125" s="55"/>
      <c r="BA125" s="55"/>
      <c r="BB125" s="55"/>
      <c r="BC125" s="55"/>
      <c r="BD125" s="55"/>
      <c r="BE125" s="55"/>
      <c r="BF125" s="55"/>
      <c r="BG125" s="55"/>
      <c r="BH125" s="55"/>
      <c r="BI125" s="55"/>
      <c r="BJ125" s="55"/>
      <c r="BK125" s="55"/>
      <c r="BL125" s="55"/>
      <c r="BM125" s="55"/>
      <c r="BN125" s="55"/>
      <c r="BO125" s="55"/>
      <c r="BP125" s="55"/>
      <c r="BQ125" s="55"/>
      <c r="BR125" s="55"/>
      <c r="BS125" s="55"/>
      <c r="BT125" s="55"/>
      <c r="BU125" s="55"/>
      <c r="BV125" s="55"/>
      <c r="BW125" s="55"/>
      <c r="BX125" s="55"/>
      <c r="BY125" s="55"/>
      <c r="BZ125" s="55"/>
      <c r="CA125" s="55"/>
      <c r="CB125" s="55"/>
      <c r="CC125" s="55"/>
      <c r="CD125" s="55"/>
      <c r="CE125" s="55"/>
      <c r="CF125" s="55"/>
      <c r="CG125" s="55"/>
      <c r="CH125" s="55"/>
      <c r="CI125" s="55"/>
      <c r="CJ125" s="55"/>
      <c r="CK125" s="55"/>
      <c r="CL125" s="55"/>
      <c r="CM125" s="55"/>
      <c r="CN125" s="55"/>
      <c r="CO125" s="55"/>
      <c r="CP125" s="55"/>
      <c r="CQ125" s="55"/>
      <c r="CR125" s="55"/>
      <c r="CS125" s="55"/>
      <c r="CT125" s="55"/>
      <c r="CU125" s="55"/>
      <c r="CV125" s="55"/>
      <c r="CW125" s="55"/>
      <c r="CX125" s="55"/>
      <c r="CY125" s="55"/>
      <c r="CZ125" s="55"/>
      <c r="DA125" s="55"/>
      <c r="DB125" s="55"/>
      <c r="DC125" s="55"/>
      <c r="DD125" s="55"/>
      <c r="DE125" s="55"/>
      <c r="DF125" s="55"/>
      <c r="DG125" s="55"/>
      <c r="DH125" s="55"/>
      <c r="DI125" s="55"/>
      <c r="DJ125" s="55"/>
      <c r="DK125" s="55"/>
      <c r="DL125" s="55"/>
      <c r="DM125" s="55"/>
      <c r="DN125" s="55"/>
      <c r="DO125" s="55"/>
      <c r="DP125" s="55"/>
      <c r="DQ125" s="55"/>
      <c r="DR125" s="55"/>
      <c r="DS125" s="55"/>
      <c r="DT125" s="55"/>
      <c r="DU125" s="55"/>
      <c r="DV125" s="55"/>
      <c r="DW125" s="55"/>
      <c r="DX125" s="55"/>
      <c r="DY125" s="55"/>
      <c r="DZ125" s="55"/>
      <c r="EA125" s="55"/>
      <c r="EB125" s="55"/>
      <c r="EC125" s="55"/>
      <c r="ED125" s="55"/>
      <c r="EE125" s="55"/>
      <c r="EF125" s="55"/>
      <c r="EG125" s="55"/>
      <c r="EH125" s="55"/>
      <c r="EI125" s="55"/>
      <c r="EJ125" s="55"/>
      <c r="EK125" s="55"/>
      <c r="EL125" s="55"/>
      <c r="EM125" s="55"/>
      <c r="EN125" s="55"/>
      <c r="EO125" s="55"/>
      <c r="EP125" s="55"/>
      <c r="EQ125" s="55"/>
      <c r="ER125" s="55"/>
      <c r="ES125" s="55"/>
      <c r="ET125" s="55"/>
      <c r="EU125" s="55"/>
      <c r="EV125" s="55"/>
      <c r="EW125" s="55"/>
      <c r="EX125" s="55"/>
      <c r="EY125" s="55"/>
      <c r="EZ125" s="55"/>
      <c r="FA125" s="55"/>
      <c r="FB125" s="55"/>
      <c r="FC125" s="55"/>
      <c r="FD125" s="55"/>
      <c r="FE125" s="55"/>
      <c r="FF125" s="55"/>
      <c r="FG125" s="55"/>
      <c r="FH125" s="55"/>
      <c r="FI125" s="55"/>
      <c r="FJ125" s="55"/>
      <c r="FK125" s="55"/>
      <c r="FL125" s="55"/>
      <c r="FM125" s="55"/>
      <c r="FN125" s="55"/>
      <c r="FO125" s="55"/>
      <c r="FP125" s="55"/>
      <c r="FQ125" s="55"/>
      <c r="FR125" s="55"/>
      <c r="FS125" s="55"/>
      <c r="FT125" s="55"/>
      <c r="FU125" s="55"/>
      <c r="FV125" s="55"/>
      <c r="FW125" s="55"/>
      <c r="FX125" s="55"/>
      <c r="FY125" s="55"/>
      <c r="FZ125" s="55"/>
      <c r="GA125" s="55"/>
      <c r="GB125" s="55"/>
      <c r="GC125" s="55"/>
      <c r="GD125" s="55"/>
      <c r="GE125" s="55"/>
      <c r="GF125" s="55"/>
      <c r="GG125" s="55"/>
      <c r="GH125" s="55"/>
      <c r="GI125" s="55"/>
      <c r="GJ125" s="55"/>
      <c r="GK125" s="55"/>
      <c r="GL125" s="55"/>
      <c r="GM125" s="55"/>
    </row>
    <row r="126" spans="1:195" hidden="1" x14ac:dyDescent="0.2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  <c r="AD126" s="55"/>
      <c r="AE126" s="55"/>
      <c r="AF126" s="55"/>
      <c r="AG126" s="55"/>
      <c r="AH126" s="55"/>
      <c r="AI126" s="55"/>
      <c r="AJ126" s="55"/>
      <c r="AK126" s="55"/>
      <c r="AL126" s="55"/>
      <c r="AM126" s="55"/>
      <c r="AN126" s="55"/>
      <c r="AO126" s="55"/>
      <c r="AP126" s="55"/>
      <c r="AQ126" s="55"/>
      <c r="AR126" s="55"/>
      <c r="AS126" s="55"/>
      <c r="AT126" s="55"/>
      <c r="AU126" s="55"/>
      <c r="AV126" s="55"/>
      <c r="AW126" s="55"/>
      <c r="AX126" s="55"/>
      <c r="AY126" s="55"/>
      <c r="AZ126" s="55"/>
      <c r="BA126" s="55"/>
      <c r="BB126" s="55"/>
      <c r="BC126" s="55"/>
      <c r="BD126" s="55"/>
      <c r="BE126" s="55"/>
      <c r="BF126" s="55"/>
      <c r="BG126" s="55"/>
      <c r="BH126" s="55"/>
      <c r="BI126" s="55"/>
      <c r="BJ126" s="55"/>
      <c r="BK126" s="55"/>
      <c r="BL126" s="55"/>
      <c r="BM126" s="55"/>
      <c r="BN126" s="55"/>
      <c r="BO126" s="55"/>
      <c r="BP126" s="55"/>
      <c r="BQ126" s="55"/>
      <c r="BR126" s="55"/>
      <c r="BS126" s="55"/>
      <c r="BT126" s="55"/>
      <c r="BU126" s="55"/>
      <c r="BV126" s="55"/>
      <c r="BW126" s="55"/>
      <c r="BX126" s="55"/>
      <c r="BY126" s="55"/>
      <c r="BZ126" s="55"/>
      <c r="CA126" s="55"/>
      <c r="CB126" s="55"/>
      <c r="CC126" s="55"/>
      <c r="CD126" s="55"/>
      <c r="CE126" s="55"/>
      <c r="CF126" s="55"/>
      <c r="CG126" s="55"/>
      <c r="CH126" s="55"/>
      <c r="CI126" s="55"/>
      <c r="CJ126" s="55"/>
      <c r="CK126" s="55"/>
      <c r="CL126" s="55"/>
      <c r="CM126" s="55"/>
      <c r="CN126" s="55"/>
      <c r="CO126" s="55"/>
      <c r="CP126" s="55"/>
      <c r="CQ126" s="55"/>
      <c r="CR126" s="55"/>
      <c r="CS126" s="55"/>
      <c r="CT126" s="55"/>
      <c r="CU126" s="55"/>
      <c r="CV126" s="55"/>
      <c r="CW126" s="55"/>
      <c r="CX126" s="55"/>
      <c r="CY126" s="55"/>
      <c r="CZ126" s="55"/>
      <c r="DA126" s="55"/>
      <c r="DB126" s="55"/>
      <c r="DC126" s="55"/>
      <c r="DD126" s="55"/>
      <c r="DE126" s="55"/>
      <c r="DF126" s="55"/>
      <c r="DG126" s="55"/>
      <c r="DH126" s="55"/>
      <c r="DI126" s="55"/>
      <c r="DJ126" s="55"/>
      <c r="DK126" s="55"/>
      <c r="DL126" s="55"/>
      <c r="DM126" s="55"/>
      <c r="DN126" s="55"/>
      <c r="DO126" s="55"/>
      <c r="DP126" s="55"/>
      <c r="DQ126" s="55"/>
      <c r="DR126" s="55"/>
      <c r="DS126" s="55"/>
      <c r="DT126" s="55"/>
      <c r="DU126" s="55"/>
      <c r="DV126" s="55"/>
      <c r="DW126" s="55"/>
      <c r="DX126" s="55"/>
      <c r="DY126" s="55"/>
      <c r="DZ126" s="55"/>
      <c r="EA126" s="55"/>
      <c r="EB126" s="55"/>
      <c r="EC126" s="55"/>
      <c r="ED126" s="55"/>
      <c r="EE126" s="55"/>
      <c r="EF126" s="55"/>
      <c r="EG126" s="55"/>
      <c r="EH126" s="55"/>
      <c r="EI126" s="55"/>
      <c r="EJ126" s="55"/>
      <c r="EK126" s="55"/>
      <c r="EL126" s="55"/>
      <c r="EM126" s="55"/>
      <c r="EN126" s="55"/>
      <c r="EO126" s="55"/>
      <c r="EP126" s="55"/>
      <c r="EQ126" s="55"/>
      <c r="ER126" s="55"/>
      <c r="ES126" s="55"/>
      <c r="ET126" s="55"/>
      <c r="EU126" s="55"/>
      <c r="EV126" s="55"/>
      <c r="EW126" s="55"/>
      <c r="EX126" s="55"/>
      <c r="EY126" s="55"/>
      <c r="EZ126" s="55"/>
      <c r="FA126" s="55"/>
      <c r="FB126" s="55"/>
      <c r="FC126" s="55"/>
      <c r="FD126" s="55"/>
      <c r="FE126" s="55"/>
      <c r="FF126" s="55"/>
      <c r="FG126" s="55"/>
      <c r="FH126" s="55"/>
      <c r="FI126" s="55"/>
      <c r="FJ126" s="55"/>
      <c r="FK126" s="55"/>
      <c r="FL126" s="55"/>
      <c r="FM126" s="55"/>
      <c r="FN126" s="55"/>
      <c r="FO126" s="55"/>
      <c r="FP126" s="55"/>
      <c r="FQ126" s="55"/>
      <c r="FR126" s="55"/>
      <c r="FS126" s="55"/>
      <c r="FT126" s="55"/>
      <c r="FU126" s="55"/>
      <c r="FV126" s="55"/>
      <c r="FW126" s="55"/>
      <c r="FX126" s="55"/>
      <c r="FY126" s="55"/>
      <c r="FZ126" s="55"/>
      <c r="GA126" s="55"/>
      <c r="GB126" s="55"/>
      <c r="GC126" s="55"/>
      <c r="GD126" s="55"/>
      <c r="GE126" s="55"/>
      <c r="GF126" s="55"/>
      <c r="GG126" s="55"/>
      <c r="GH126" s="55"/>
      <c r="GI126" s="55"/>
      <c r="GJ126" s="55"/>
      <c r="GK126" s="55"/>
      <c r="GL126" s="55"/>
      <c r="GM126" s="55"/>
    </row>
    <row r="127" spans="1:195" hidden="1" x14ac:dyDescent="0.2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  <c r="AD127" s="55"/>
      <c r="AE127" s="55"/>
      <c r="AF127" s="55"/>
      <c r="AG127" s="55"/>
      <c r="AH127" s="55"/>
      <c r="AI127" s="55"/>
      <c r="AJ127" s="55"/>
      <c r="AK127" s="55"/>
      <c r="AL127" s="55"/>
      <c r="AM127" s="55"/>
      <c r="AN127" s="55"/>
      <c r="AO127" s="55"/>
      <c r="AP127" s="55"/>
      <c r="AQ127" s="55"/>
      <c r="AR127" s="55"/>
      <c r="AS127" s="55"/>
      <c r="AT127" s="55"/>
      <c r="AU127" s="55"/>
      <c r="AV127" s="55"/>
      <c r="AW127" s="55"/>
      <c r="AX127" s="55"/>
      <c r="AY127" s="55"/>
      <c r="AZ127" s="55"/>
      <c r="BA127" s="55"/>
      <c r="BB127" s="55"/>
      <c r="BC127" s="55"/>
      <c r="BD127" s="55"/>
      <c r="BE127" s="55"/>
      <c r="BF127" s="55"/>
      <c r="BG127" s="55"/>
      <c r="BH127" s="55"/>
      <c r="BI127" s="55"/>
      <c r="BJ127" s="55"/>
      <c r="BK127" s="55"/>
      <c r="BL127" s="55"/>
      <c r="BM127" s="55"/>
      <c r="BN127" s="55"/>
      <c r="BO127" s="55"/>
      <c r="BP127" s="55"/>
      <c r="BQ127" s="55"/>
      <c r="BR127" s="55"/>
      <c r="BS127" s="55"/>
      <c r="BT127" s="55"/>
      <c r="BU127" s="55"/>
      <c r="BV127" s="55"/>
      <c r="BW127" s="55"/>
      <c r="BX127" s="55"/>
      <c r="BY127" s="55"/>
      <c r="BZ127" s="55"/>
      <c r="CA127" s="55"/>
      <c r="CB127" s="55"/>
      <c r="CC127" s="55"/>
      <c r="CD127" s="55"/>
      <c r="CE127" s="55"/>
      <c r="CF127" s="55"/>
      <c r="CG127" s="55"/>
      <c r="CH127" s="55"/>
      <c r="CI127" s="55"/>
      <c r="CJ127" s="55"/>
      <c r="CK127" s="55"/>
      <c r="CL127" s="55"/>
      <c r="CM127" s="55"/>
      <c r="CN127" s="55"/>
      <c r="CO127" s="55"/>
      <c r="CP127" s="55"/>
      <c r="CQ127" s="55"/>
      <c r="CR127" s="55"/>
      <c r="CS127" s="55"/>
      <c r="CT127" s="55"/>
      <c r="CU127" s="55"/>
      <c r="CV127" s="55"/>
      <c r="CW127" s="55"/>
      <c r="CX127" s="55"/>
      <c r="CY127" s="55"/>
      <c r="CZ127" s="55"/>
      <c r="DA127" s="55"/>
      <c r="DB127" s="55"/>
      <c r="DC127" s="55"/>
      <c r="DD127" s="55"/>
      <c r="DE127" s="55"/>
      <c r="DF127" s="55"/>
      <c r="DG127" s="55"/>
      <c r="DH127" s="55"/>
      <c r="DI127" s="55"/>
      <c r="DJ127" s="55"/>
      <c r="DK127" s="55"/>
      <c r="DL127" s="55"/>
      <c r="DM127" s="55"/>
      <c r="DN127" s="55"/>
      <c r="DO127" s="55"/>
      <c r="DP127" s="55"/>
      <c r="DQ127" s="55"/>
      <c r="DR127" s="55"/>
      <c r="DS127" s="55"/>
      <c r="DT127" s="55"/>
      <c r="DU127" s="55"/>
      <c r="DV127" s="55"/>
      <c r="DW127" s="55"/>
      <c r="DX127" s="55"/>
      <c r="DY127" s="55"/>
      <c r="DZ127" s="55"/>
      <c r="EA127" s="55"/>
      <c r="EB127" s="55"/>
      <c r="EC127" s="55"/>
      <c r="ED127" s="55"/>
      <c r="EE127" s="55"/>
      <c r="EF127" s="55"/>
      <c r="EG127" s="55"/>
      <c r="EH127" s="55"/>
      <c r="EI127" s="55"/>
      <c r="EJ127" s="55"/>
      <c r="EK127" s="55"/>
      <c r="EL127" s="55"/>
      <c r="EM127" s="55"/>
      <c r="EN127" s="55"/>
      <c r="EO127" s="55"/>
      <c r="EP127" s="55"/>
      <c r="EQ127" s="55"/>
      <c r="ER127" s="55"/>
      <c r="ES127" s="55"/>
      <c r="ET127" s="55"/>
      <c r="EU127" s="55"/>
      <c r="EV127" s="55"/>
      <c r="EW127" s="55"/>
      <c r="EX127" s="55"/>
      <c r="EY127" s="55"/>
      <c r="EZ127" s="55"/>
      <c r="FA127" s="55"/>
      <c r="FB127" s="55"/>
      <c r="FC127" s="55"/>
      <c r="FD127" s="55"/>
      <c r="FE127" s="55"/>
      <c r="FF127" s="55"/>
      <c r="FG127" s="55"/>
      <c r="FH127" s="55"/>
      <c r="FI127" s="55"/>
      <c r="FJ127" s="55"/>
      <c r="FK127" s="55"/>
      <c r="FL127" s="55"/>
      <c r="FM127" s="55"/>
      <c r="FN127" s="55"/>
      <c r="FO127" s="55"/>
      <c r="FP127" s="55"/>
      <c r="FQ127" s="55"/>
      <c r="FR127" s="55"/>
      <c r="FS127" s="55"/>
      <c r="FT127" s="55"/>
      <c r="FU127" s="55"/>
      <c r="FV127" s="55"/>
      <c r="FW127" s="55"/>
      <c r="FX127" s="55"/>
      <c r="FY127" s="55"/>
      <c r="FZ127" s="55"/>
      <c r="GA127" s="55"/>
      <c r="GB127" s="55"/>
      <c r="GC127" s="55"/>
      <c r="GD127" s="55"/>
      <c r="GE127" s="55"/>
      <c r="GF127" s="55"/>
      <c r="GG127" s="55"/>
      <c r="GH127" s="55"/>
      <c r="GI127" s="55"/>
      <c r="GJ127" s="55"/>
      <c r="GK127" s="55"/>
      <c r="GL127" s="55"/>
      <c r="GM127" s="55"/>
    </row>
    <row r="128" spans="1:195" hidden="1" x14ac:dyDescent="0.2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  <c r="AD128" s="55"/>
      <c r="AE128" s="55"/>
      <c r="AF128" s="55"/>
      <c r="AG128" s="55"/>
      <c r="AH128" s="55"/>
      <c r="AI128" s="55"/>
      <c r="AJ128" s="55"/>
      <c r="AK128" s="55"/>
      <c r="AL128" s="55"/>
      <c r="AM128" s="55"/>
      <c r="AN128" s="55"/>
      <c r="AO128" s="55"/>
      <c r="AP128" s="55"/>
      <c r="AQ128" s="55"/>
      <c r="AR128" s="55"/>
      <c r="AS128" s="55"/>
      <c r="AT128" s="55"/>
      <c r="AU128" s="55"/>
      <c r="AV128" s="55"/>
      <c r="AW128" s="55"/>
      <c r="AX128" s="55"/>
      <c r="AY128" s="55"/>
      <c r="AZ128" s="55"/>
      <c r="BA128" s="55"/>
      <c r="BB128" s="55"/>
      <c r="BC128" s="55"/>
      <c r="BD128" s="55"/>
      <c r="BE128" s="55"/>
      <c r="BF128" s="55"/>
      <c r="BG128" s="55"/>
      <c r="BH128" s="55"/>
      <c r="BI128" s="55"/>
      <c r="BJ128" s="55"/>
      <c r="BK128" s="55"/>
      <c r="BL128" s="55"/>
      <c r="BM128" s="55"/>
      <c r="BN128" s="55"/>
      <c r="BO128" s="55"/>
      <c r="BP128" s="55"/>
      <c r="BQ128" s="55"/>
      <c r="BR128" s="55"/>
      <c r="BS128" s="55"/>
      <c r="BT128" s="55"/>
      <c r="BU128" s="55"/>
      <c r="BV128" s="55"/>
      <c r="BW128" s="55"/>
      <c r="BX128" s="55"/>
      <c r="BY128" s="55"/>
      <c r="BZ128" s="55"/>
      <c r="CA128" s="55"/>
      <c r="CB128" s="55"/>
      <c r="CC128" s="55"/>
      <c r="CD128" s="55"/>
      <c r="CE128" s="55"/>
      <c r="CF128" s="55"/>
      <c r="CG128" s="55"/>
      <c r="CH128" s="55"/>
      <c r="CI128" s="55"/>
      <c r="CJ128" s="55"/>
      <c r="CK128" s="55"/>
      <c r="CL128" s="55"/>
      <c r="CM128" s="55"/>
      <c r="CN128" s="55"/>
      <c r="CO128" s="55"/>
      <c r="CP128" s="55"/>
      <c r="CQ128" s="55"/>
      <c r="CR128" s="55"/>
      <c r="CS128" s="55"/>
      <c r="CT128" s="55"/>
      <c r="CU128" s="55"/>
      <c r="CV128" s="55"/>
      <c r="CW128" s="55"/>
      <c r="CX128" s="55"/>
      <c r="CY128" s="55"/>
      <c r="CZ128" s="55"/>
      <c r="DA128" s="55"/>
      <c r="DB128" s="55"/>
      <c r="DC128" s="55"/>
      <c r="DD128" s="55"/>
      <c r="DE128" s="55"/>
      <c r="DF128" s="55"/>
      <c r="DG128" s="55"/>
      <c r="DH128" s="55"/>
      <c r="DI128" s="55"/>
      <c r="DJ128" s="55"/>
      <c r="DK128" s="55"/>
      <c r="DL128" s="55"/>
      <c r="DM128" s="55"/>
      <c r="DN128" s="55"/>
      <c r="DO128" s="55"/>
      <c r="DP128" s="55"/>
      <c r="DQ128" s="55"/>
      <c r="DR128" s="55"/>
      <c r="DS128" s="55"/>
      <c r="DT128" s="55"/>
      <c r="DU128" s="55"/>
      <c r="DV128" s="55"/>
      <c r="DW128" s="55"/>
      <c r="DX128" s="55"/>
      <c r="DY128" s="55"/>
      <c r="DZ128" s="55"/>
      <c r="EA128" s="55"/>
      <c r="EB128" s="55"/>
      <c r="EC128" s="55"/>
      <c r="ED128" s="55"/>
      <c r="EE128" s="55"/>
      <c r="EF128" s="55"/>
      <c r="EG128" s="55"/>
      <c r="EH128" s="55"/>
      <c r="EI128" s="55"/>
      <c r="EJ128" s="55"/>
      <c r="EK128" s="55"/>
      <c r="EL128" s="55"/>
      <c r="EM128" s="55"/>
      <c r="EN128" s="55"/>
      <c r="EO128" s="55"/>
      <c r="EP128" s="55"/>
      <c r="EQ128" s="55"/>
      <c r="ER128" s="55"/>
      <c r="ES128" s="55"/>
      <c r="ET128" s="55"/>
      <c r="EU128" s="55"/>
      <c r="EV128" s="55"/>
      <c r="EW128" s="55"/>
      <c r="EX128" s="55"/>
      <c r="EY128" s="55"/>
      <c r="EZ128" s="55"/>
      <c r="FA128" s="55"/>
      <c r="FB128" s="55"/>
      <c r="FC128" s="55"/>
      <c r="FD128" s="55"/>
      <c r="FE128" s="55"/>
      <c r="FF128" s="55"/>
      <c r="FG128" s="55"/>
      <c r="FH128" s="55"/>
      <c r="FI128" s="55"/>
      <c r="FJ128" s="55"/>
      <c r="FK128" s="55"/>
      <c r="FL128" s="55"/>
      <c r="FM128" s="55"/>
      <c r="FN128" s="55"/>
      <c r="FO128" s="55"/>
      <c r="FP128" s="55"/>
      <c r="FQ128" s="55"/>
      <c r="FR128" s="55"/>
      <c r="FS128" s="55"/>
      <c r="FT128" s="55"/>
      <c r="FU128" s="55"/>
      <c r="FV128" s="55"/>
      <c r="FW128" s="55"/>
      <c r="FX128" s="55"/>
      <c r="FY128" s="55"/>
      <c r="FZ128" s="55"/>
      <c r="GA128" s="55"/>
      <c r="GB128" s="55"/>
      <c r="GC128" s="55"/>
      <c r="GD128" s="55"/>
      <c r="GE128" s="55"/>
      <c r="GF128" s="55"/>
      <c r="GG128" s="55"/>
      <c r="GH128" s="55"/>
      <c r="GI128" s="55"/>
      <c r="GJ128" s="55"/>
      <c r="GK128" s="55"/>
      <c r="GL128" s="55"/>
      <c r="GM128" s="55"/>
    </row>
    <row r="129" spans="1:195" hidden="1" x14ac:dyDescent="0.2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  <c r="AD129" s="55"/>
      <c r="AE129" s="55"/>
      <c r="AF129" s="55"/>
      <c r="AG129" s="55"/>
      <c r="AH129" s="55"/>
      <c r="AI129" s="55"/>
      <c r="AJ129" s="55"/>
      <c r="AK129" s="55"/>
      <c r="AL129" s="55"/>
      <c r="AM129" s="55"/>
      <c r="AN129" s="55"/>
      <c r="AO129" s="55"/>
      <c r="AP129" s="55"/>
      <c r="AQ129" s="55"/>
      <c r="AR129" s="55"/>
      <c r="AS129" s="55"/>
      <c r="AT129" s="55"/>
      <c r="AU129" s="55"/>
      <c r="AV129" s="55"/>
      <c r="AW129" s="55"/>
      <c r="AX129" s="55"/>
      <c r="AY129" s="55"/>
      <c r="AZ129" s="55"/>
      <c r="BA129" s="55"/>
      <c r="BB129" s="55"/>
      <c r="BC129" s="55"/>
      <c r="BD129" s="55"/>
      <c r="BE129" s="55"/>
      <c r="BF129" s="55"/>
      <c r="BG129" s="55"/>
      <c r="BH129" s="55"/>
      <c r="BI129" s="55"/>
      <c r="BJ129" s="55"/>
      <c r="BK129" s="55"/>
      <c r="BL129" s="55"/>
      <c r="BM129" s="55"/>
      <c r="BN129" s="55"/>
      <c r="BO129" s="55"/>
      <c r="BP129" s="55"/>
      <c r="BQ129" s="55"/>
      <c r="BR129" s="55"/>
      <c r="BS129" s="55"/>
      <c r="BT129" s="55"/>
      <c r="BU129" s="55"/>
      <c r="BV129" s="55"/>
      <c r="BW129" s="55"/>
      <c r="BX129" s="55"/>
      <c r="BY129" s="55"/>
      <c r="BZ129" s="55"/>
      <c r="CA129" s="55"/>
      <c r="CB129" s="55"/>
      <c r="CC129" s="55"/>
      <c r="CD129" s="55"/>
      <c r="CE129" s="55"/>
      <c r="CF129" s="55"/>
      <c r="CG129" s="55"/>
      <c r="CH129" s="55"/>
      <c r="CI129" s="55"/>
      <c r="CJ129" s="55"/>
      <c r="CK129" s="55"/>
      <c r="CL129" s="55"/>
      <c r="CM129" s="55"/>
      <c r="CN129" s="55"/>
      <c r="CO129" s="55"/>
      <c r="CP129" s="55"/>
      <c r="CQ129" s="55"/>
      <c r="CR129" s="55"/>
      <c r="CS129" s="55"/>
      <c r="CT129" s="55"/>
      <c r="CU129" s="55"/>
      <c r="CV129" s="55"/>
      <c r="CW129" s="55"/>
      <c r="CX129" s="55"/>
      <c r="CY129" s="55"/>
      <c r="CZ129" s="55"/>
      <c r="DA129" s="55"/>
      <c r="DB129" s="55"/>
      <c r="DC129" s="55"/>
      <c r="DD129" s="55"/>
      <c r="DE129" s="55"/>
      <c r="DF129" s="55"/>
      <c r="DG129" s="55"/>
      <c r="DH129" s="55"/>
      <c r="DI129" s="55"/>
      <c r="DJ129" s="55"/>
      <c r="DK129" s="55"/>
      <c r="DL129" s="55"/>
      <c r="DM129" s="55"/>
      <c r="DN129" s="55"/>
      <c r="DO129" s="55"/>
      <c r="DP129" s="55"/>
      <c r="DQ129" s="55"/>
      <c r="DR129" s="55"/>
      <c r="DS129" s="55"/>
      <c r="DT129" s="55"/>
      <c r="DU129" s="55"/>
      <c r="DV129" s="55"/>
      <c r="DW129" s="55"/>
      <c r="DX129" s="55"/>
      <c r="DY129" s="55"/>
      <c r="DZ129" s="55"/>
      <c r="EA129" s="55"/>
      <c r="EB129" s="55"/>
      <c r="EC129" s="55"/>
      <c r="ED129" s="55"/>
      <c r="EE129" s="55"/>
      <c r="EF129" s="55"/>
      <c r="EG129" s="55"/>
      <c r="EH129" s="55"/>
      <c r="EI129" s="55"/>
      <c r="EJ129" s="55"/>
      <c r="EK129" s="55"/>
      <c r="EL129" s="55"/>
      <c r="EM129" s="55"/>
      <c r="EN129" s="55"/>
      <c r="EO129" s="55"/>
      <c r="EP129" s="55"/>
      <c r="EQ129" s="55"/>
      <c r="ER129" s="55"/>
      <c r="ES129" s="55"/>
      <c r="ET129" s="55"/>
      <c r="EU129" s="55"/>
      <c r="EV129" s="55"/>
      <c r="EW129" s="55"/>
      <c r="EX129" s="55"/>
      <c r="EY129" s="55"/>
      <c r="EZ129" s="55"/>
      <c r="FA129" s="55"/>
      <c r="FB129" s="55"/>
      <c r="FC129" s="55"/>
      <c r="FD129" s="55"/>
      <c r="FE129" s="55"/>
      <c r="FF129" s="55"/>
      <c r="FG129" s="55"/>
      <c r="FH129" s="55"/>
      <c r="FI129" s="55"/>
      <c r="FJ129" s="55"/>
      <c r="FK129" s="55"/>
      <c r="FL129" s="55"/>
      <c r="FM129" s="55"/>
      <c r="FN129" s="55"/>
      <c r="FO129" s="55"/>
      <c r="FP129" s="55"/>
      <c r="FQ129" s="55"/>
      <c r="FR129" s="55"/>
      <c r="FS129" s="55"/>
      <c r="FT129" s="55"/>
      <c r="FU129" s="55"/>
      <c r="FV129" s="55"/>
      <c r="FW129" s="55"/>
      <c r="FX129" s="55"/>
      <c r="FY129" s="55"/>
      <c r="FZ129" s="55"/>
      <c r="GA129" s="55"/>
      <c r="GB129" s="55"/>
      <c r="GC129" s="55"/>
      <c r="GD129" s="55"/>
      <c r="GE129" s="55"/>
      <c r="GF129" s="55"/>
      <c r="GG129" s="55"/>
      <c r="GH129" s="55"/>
      <c r="GI129" s="55"/>
      <c r="GJ129" s="55"/>
      <c r="GK129" s="55"/>
      <c r="GL129" s="55"/>
      <c r="GM129" s="55"/>
    </row>
    <row r="130" spans="1:195" hidden="1" x14ac:dyDescent="0.2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  <c r="AD130" s="55"/>
      <c r="AE130" s="55"/>
      <c r="AF130" s="55"/>
      <c r="AG130" s="55"/>
      <c r="AH130" s="55"/>
      <c r="AI130" s="55"/>
      <c r="AJ130" s="55"/>
      <c r="AK130" s="55"/>
      <c r="AL130" s="55"/>
      <c r="AM130" s="55"/>
      <c r="AN130" s="55"/>
      <c r="AO130" s="55"/>
      <c r="AP130" s="55"/>
      <c r="AQ130" s="55"/>
      <c r="AR130" s="55"/>
      <c r="AS130" s="55"/>
      <c r="AT130" s="55"/>
      <c r="AU130" s="55"/>
      <c r="AV130" s="55"/>
      <c r="AW130" s="55"/>
      <c r="AX130" s="55"/>
      <c r="AY130" s="55"/>
      <c r="AZ130" s="55"/>
      <c r="BA130" s="55"/>
      <c r="BB130" s="55"/>
      <c r="BC130" s="55"/>
      <c r="BD130" s="55"/>
      <c r="BE130" s="55"/>
      <c r="BF130" s="55"/>
      <c r="BG130" s="55"/>
      <c r="BH130" s="55"/>
      <c r="BI130" s="55"/>
      <c r="BJ130" s="55"/>
      <c r="BK130" s="55"/>
      <c r="BL130" s="55"/>
      <c r="BM130" s="55"/>
      <c r="BN130" s="55"/>
      <c r="BO130" s="55"/>
      <c r="BP130" s="55"/>
      <c r="BQ130" s="55"/>
      <c r="BR130" s="55"/>
      <c r="BS130" s="55"/>
      <c r="BT130" s="55"/>
      <c r="BU130" s="55"/>
      <c r="BV130" s="55"/>
      <c r="BW130" s="55"/>
      <c r="BX130" s="55"/>
      <c r="BY130" s="55"/>
      <c r="BZ130" s="55"/>
      <c r="CA130" s="55"/>
      <c r="CB130" s="55"/>
      <c r="CC130" s="55"/>
      <c r="CD130" s="55"/>
      <c r="CE130" s="55"/>
      <c r="CF130" s="55"/>
      <c r="CG130" s="55"/>
      <c r="CH130" s="55"/>
      <c r="CI130" s="55"/>
      <c r="CJ130" s="55"/>
      <c r="CK130" s="55"/>
      <c r="CL130" s="55"/>
      <c r="CM130" s="55"/>
      <c r="CN130" s="55"/>
      <c r="CO130" s="55"/>
      <c r="CP130" s="55"/>
      <c r="CQ130" s="55"/>
      <c r="CR130" s="55"/>
      <c r="CS130" s="55"/>
      <c r="CT130" s="55"/>
      <c r="CU130" s="55"/>
      <c r="CV130" s="55"/>
      <c r="CW130" s="55"/>
      <c r="CX130" s="55"/>
      <c r="CY130" s="55"/>
      <c r="CZ130" s="55"/>
      <c r="DA130" s="55"/>
      <c r="DB130" s="55"/>
      <c r="DC130" s="55"/>
      <c r="DD130" s="55"/>
      <c r="DE130" s="55"/>
      <c r="DF130" s="55"/>
      <c r="DG130" s="55"/>
      <c r="DH130" s="55"/>
      <c r="DI130" s="55"/>
      <c r="DJ130" s="55"/>
      <c r="DK130" s="55"/>
      <c r="DL130" s="55"/>
      <c r="DM130" s="55"/>
      <c r="DN130" s="55"/>
      <c r="DO130" s="55"/>
      <c r="DP130" s="55"/>
      <c r="DQ130" s="55"/>
      <c r="DR130" s="55"/>
      <c r="DS130" s="55"/>
      <c r="DT130" s="55"/>
      <c r="DU130" s="55"/>
      <c r="DV130" s="55"/>
      <c r="DW130" s="55"/>
      <c r="DX130" s="55"/>
      <c r="DY130" s="55"/>
      <c r="DZ130" s="55"/>
      <c r="EA130" s="55"/>
      <c r="EB130" s="55"/>
      <c r="EC130" s="55"/>
      <c r="ED130" s="55"/>
      <c r="EE130" s="55"/>
      <c r="EF130" s="55"/>
      <c r="EG130" s="55"/>
      <c r="EH130" s="55"/>
      <c r="EI130" s="55"/>
      <c r="EJ130" s="55"/>
      <c r="EK130" s="55"/>
      <c r="EL130" s="55"/>
      <c r="EM130" s="55"/>
      <c r="EN130" s="55"/>
      <c r="EO130" s="55"/>
      <c r="EP130" s="55"/>
      <c r="EQ130" s="55"/>
      <c r="ER130" s="55"/>
      <c r="ES130" s="55"/>
      <c r="ET130" s="55"/>
      <c r="EU130" s="55"/>
      <c r="EV130" s="55"/>
      <c r="EW130" s="55"/>
      <c r="EX130" s="55"/>
      <c r="EY130" s="55"/>
      <c r="EZ130" s="55"/>
      <c r="FA130" s="55"/>
      <c r="FB130" s="55"/>
      <c r="FC130" s="55"/>
      <c r="FD130" s="55"/>
      <c r="FE130" s="55"/>
      <c r="FF130" s="55"/>
      <c r="FG130" s="55"/>
      <c r="FH130" s="55"/>
      <c r="FI130" s="55"/>
      <c r="FJ130" s="55"/>
      <c r="FK130" s="55"/>
      <c r="FL130" s="55"/>
      <c r="FM130" s="55"/>
      <c r="FN130" s="55"/>
      <c r="FO130" s="55"/>
      <c r="FP130" s="55"/>
      <c r="FQ130" s="55"/>
      <c r="FR130" s="55"/>
      <c r="FS130" s="55"/>
      <c r="FT130" s="55"/>
      <c r="FU130" s="55"/>
      <c r="FV130" s="55"/>
      <c r="FW130" s="55"/>
      <c r="FX130" s="55"/>
      <c r="FY130" s="55"/>
      <c r="FZ130" s="55"/>
      <c r="GA130" s="55"/>
      <c r="GB130" s="55"/>
      <c r="GC130" s="55"/>
      <c r="GD130" s="55"/>
      <c r="GE130" s="55"/>
      <c r="GF130" s="55"/>
      <c r="GG130" s="55"/>
      <c r="GH130" s="55"/>
      <c r="GI130" s="55"/>
      <c r="GJ130" s="55"/>
      <c r="GK130" s="55"/>
      <c r="GL130" s="55"/>
      <c r="GM130" s="55"/>
    </row>
    <row r="131" spans="1:195" hidden="1" x14ac:dyDescent="0.2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  <c r="AD131" s="55"/>
      <c r="AE131" s="55"/>
      <c r="AF131" s="55"/>
      <c r="AG131" s="55"/>
      <c r="AH131" s="55"/>
      <c r="AI131" s="55"/>
      <c r="AJ131" s="55"/>
      <c r="AK131" s="55"/>
      <c r="AL131" s="55"/>
      <c r="AM131" s="55"/>
      <c r="AN131" s="55"/>
      <c r="AO131" s="55"/>
      <c r="AP131" s="55"/>
      <c r="AQ131" s="55"/>
      <c r="AR131" s="55"/>
      <c r="AS131" s="55"/>
      <c r="AT131" s="55"/>
      <c r="AU131" s="55"/>
      <c r="AV131" s="55"/>
      <c r="AW131" s="55"/>
      <c r="AX131" s="55"/>
      <c r="AY131" s="55"/>
      <c r="AZ131" s="55"/>
      <c r="BA131" s="55"/>
      <c r="BB131" s="55"/>
      <c r="BC131" s="55"/>
      <c r="BD131" s="55"/>
      <c r="BE131" s="55"/>
      <c r="BF131" s="55"/>
      <c r="BG131" s="55"/>
      <c r="BH131" s="55"/>
      <c r="BI131" s="55"/>
      <c r="BJ131" s="55"/>
      <c r="BK131" s="55"/>
      <c r="BL131" s="55"/>
      <c r="BM131" s="55"/>
      <c r="BN131" s="55"/>
      <c r="BO131" s="55"/>
      <c r="BP131" s="55"/>
      <c r="BQ131" s="55"/>
      <c r="BR131" s="55"/>
      <c r="BS131" s="55"/>
      <c r="BT131" s="55"/>
      <c r="BU131" s="55"/>
      <c r="BV131" s="55"/>
      <c r="BW131" s="55"/>
      <c r="BX131" s="55"/>
      <c r="BY131" s="55"/>
      <c r="BZ131" s="55"/>
      <c r="CA131" s="55"/>
      <c r="CB131" s="55"/>
      <c r="CC131" s="55"/>
      <c r="CD131" s="55"/>
      <c r="CE131" s="55"/>
      <c r="CF131" s="55"/>
      <c r="CG131" s="55"/>
      <c r="CH131" s="55"/>
      <c r="CI131" s="55"/>
      <c r="CJ131" s="55"/>
      <c r="CK131" s="55"/>
      <c r="CL131" s="55"/>
      <c r="CM131" s="55"/>
      <c r="CN131" s="55"/>
      <c r="CO131" s="55"/>
      <c r="CP131" s="55"/>
      <c r="CQ131" s="55"/>
      <c r="CR131" s="55"/>
      <c r="CS131" s="55"/>
      <c r="CT131" s="55"/>
      <c r="CU131" s="55"/>
      <c r="CV131" s="55"/>
      <c r="CW131" s="55"/>
      <c r="CX131" s="55"/>
      <c r="CY131" s="55"/>
      <c r="CZ131" s="55"/>
      <c r="DA131" s="55"/>
      <c r="DB131" s="55"/>
      <c r="DC131" s="55"/>
      <c r="DD131" s="55"/>
      <c r="DE131" s="55"/>
      <c r="DF131" s="55"/>
      <c r="DG131" s="55"/>
      <c r="DH131" s="55"/>
      <c r="DI131" s="55"/>
      <c r="DJ131" s="55"/>
      <c r="DK131" s="55"/>
      <c r="DL131" s="55"/>
      <c r="DM131" s="55"/>
      <c r="DN131" s="55"/>
      <c r="DO131" s="55"/>
      <c r="DP131" s="55"/>
      <c r="DQ131" s="55"/>
      <c r="DR131" s="55"/>
      <c r="DS131" s="55"/>
      <c r="DT131" s="55"/>
      <c r="DU131" s="55"/>
      <c r="DV131" s="55"/>
      <c r="DW131" s="55"/>
      <c r="DX131" s="55"/>
      <c r="DY131" s="55"/>
      <c r="DZ131" s="55"/>
      <c r="EA131" s="55"/>
      <c r="EB131" s="55"/>
      <c r="EC131" s="55"/>
      <c r="ED131" s="55"/>
      <c r="EE131" s="55"/>
      <c r="EF131" s="55"/>
      <c r="EG131" s="55"/>
      <c r="EH131" s="55"/>
      <c r="EI131" s="55"/>
      <c r="EJ131" s="55"/>
      <c r="EK131" s="55"/>
      <c r="EL131" s="55"/>
      <c r="EM131" s="55"/>
      <c r="EN131" s="55"/>
      <c r="EO131" s="55"/>
      <c r="EP131" s="55"/>
      <c r="EQ131" s="55"/>
      <c r="ER131" s="55"/>
      <c r="ES131" s="55"/>
      <c r="ET131" s="55"/>
      <c r="EU131" s="55"/>
      <c r="EV131" s="55"/>
      <c r="EW131" s="55"/>
      <c r="EX131" s="55"/>
      <c r="EY131" s="55"/>
      <c r="EZ131" s="55"/>
      <c r="FA131" s="55"/>
      <c r="FB131" s="55"/>
      <c r="FC131" s="55"/>
      <c r="FD131" s="55"/>
      <c r="FE131" s="55"/>
      <c r="FF131" s="55"/>
      <c r="FG131" s="55"/>
      <c r="FH131" s="55"/>
      <c r="FI131" s="55"/>
      <c r="FJ131" s="55"/>
      <c r="FK131" s="55"/>
      <c r="FL131" s="55"/>
      <c r="FM131" s="55"/>
      <c r="FN131" s="55"/>
      <c r="FO131" s="55"/>
      <c r="FP131" s="55"/>
      <c r="FQ131" s="55"/>
      <c r="FR131" s="55"/>
      <c r="FS131" s="55"/>
      <c r="FT131" s="55"/>
      <c r="FU131" s="55"/>
      <c r="FV131" s="55"/>
      <c r="FW131" s="55"/>
      <c r="FX131" s="55"/>
      <c r="FY131" s="55"/>
      <c r="FZ131" s="55"/>
      <c r="GA131" s="55"/>
      <c r="GB131" s="55"/>
      <c r="GC131" s="55"/>
      <c r="GD131" s="55"/>
      <c r="GE131" s="55"/>
      <c r="GF131" s="55"/>
      <c r="GG131" s="55"/>
      <c r="GH131" s="55"/>
      <c r="GI131" s="55"/>
      <c r="GJ131" s="55"/>
      <c r="GK131" s="55"/>
      <c r="GL131" s="55"/>
      <c r="GM131" s="55"/>
    </row>
    <row r="132" spans="1:195" hidden="1" x14ac:dyDescent="0.2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  <c r="AD132" s="55"/>
      <c r="AE132" s="55"/>
      <c r="AF132" s="55"/>
      <c r="AG132" s="55"/>
      <c r="AH132" s="55"/>
      <c r="AI132" s="55"/>
      <c r="AJ132" s="55"/>
      <c r="AK132" s="55"/>
      <c r="AL132" s="55"/>
      <c r="AM132" s="55"/>
      <c r="AN132" s="55"/>
      <c r="AO132" s="55"/>
      <c r="AP132" s="55"/>
      <c r="AQ132" s="55"/>
      <c r="AR132" s="55"/>
      <c r="AS132" s="55"/>
      <c r="AT132" s="55"/>
      <c r="AU132" s="55"/>
      <c r="AV132" s="55"/>
      <c r="AW132" s="55"/>
      <c r="AX132" s="55"/>
      <c r="AY132" s="55"/>
      <c r="AZ132" s="55"/>
      <c r="BA132" s="55"/>
      <c r="BB132" s="55"/>
      <c r="BC132" s="55"/>
      <c r="BD132" s="55"/>
      <c r="BE132" s="55"/>
      <c r="BF132" s="55"/>
      <c r="BG132" s="55"/>
      <c r="BH132" s="55"/>
      <c r="BI132" s="55"/>
      <c r="BJ132" s="55"/>
      <c r="BK132" s="55"/>
      <c r="BL132" s="55"/>
      <c r="BM132" s="55"/>
      <c r="BN132" s="55"/>
      <c r="BO132" s="55"/>
      <c r="BP132" s="55"/>
      <c r="BQ132" s="55"/>
      <c r="BR132" s="55"/>
      <c r="BS132" s="55"/>
      <c r="BT132" s="55"/>
      <c r="BU132" s="55"/>
      <c r="BV132" s="55"/>
      <c r="BW132" s="55"/>
      <c r="BX132" s="55"/>
      <c r="BY132" s="55"/>
      <c r="BZ132" s="55"/>
      <c r="CA132" s="55"/>
      <c r="CB132" s="55"/>
      <c r="CC132" s="55"/>
      <c r="CD132" s="55"/>
      <c r="CE132" s="55"/>
      <c r="CF132" s="55"/>
      <c r="CG132" s="55"/>
      <c r="CH132" s="55"/>
      <c r="CI132" s="55"/>
      <c r="CJ132" s="55"/>
      <c r="CK132" s="55"/>
      <c r="CL132" s="55"/>
      <c r="CM132" s="55"/>
      <c r="CN132" s="55"/>
      <c r="CO132" s="55"/>
      <c r="CP132" s="55"/>
      <c r="CQ132" s="55"/>
      <c r="CR132" s="55"/>
      <c r="CS132" s="55"/>
      <c r="CT132" s="55"/>
      <c r="CU132" s="55"/>
      <c r="CV132" s="55"/>
      <c r="CW132" s="55"/>
      <c r="CX132" s="55"/>
      <c r="CY132" s="55"/>
      <c r="CZ132" s="55"/>
      <c r="DA132" s="55"/>
      <c r="DB132" s="55"/>
      <c r="DC132" s="55"/>
      <c r="DD132" s="55"/>
      <c r="DE132" s="55"/>
      <c r="DF132" s="55"/>
      <c r="DG132" s="55"/>
      <c r="DH132" s="55"/>
      <c r="DI132" s="55"/>
      <c r="DJ132" s="55"/>
      <c r="DK132" s="55"/>
      <c r="DL132" s="55"/>
      <c r="DM132" s="55"/>
      <c r="DN132" s="55"/>
      <c r="DO132" s="55"/>
      <c r="DP132" s="55"/>
      <c r="DQ132" s="55"/>
      <c r="DR132" s="55"/>
      <c r="DS132" s="55"/>
      <c r="DT132" s="55"/>
      <c r="DU132" s="55"/>
      <c r="DV132" s="55"/>
      <c r="DW132" s="55"/>
      <c r="DX132" s="55"/>
      <c r="DY132" s="55"/>
      <c r="DZ132" s="55"/>
      <c r="EA132" s="55"/>
      <c r="EB132" s="55"/>
      <c r="EC132" s="55"/>
      <c r="ED132" s="55"/>
      <c r="EE132" s="55"/>
      <c r="EF132" s="55"/>
      <c r="EG132" s="55"/>
      <c r="EH132" s="55"/>
      <c r="EI132" s="55"/>
      <c r="EJ132" s="55"/>
      <c r="EK132" s="55"/>
      <c r="EL132" s="55"/>
      <c r="EM132" s="55"/>
      <c r="EN132" s="55"/>
      <c r="EO132" s="55"/>
      <c r="EP132" s="55"/>
      <c r="EQ132" s="55"/>
      <c r="ER132" s="55"/>
      <c r="ES132" s="55"/>
      <c r="ET132" s="55"/>
      <c r="EU132" s="55"/>
      <c r="EV132" s="55"/>
      <c r="EW132" s="55"/>
      <c r="EX132" s="55"/>
      <c r="EY132" s="55"/>
      <c r="EZ132" s="55"/>
      <c r="FA132" s="55"/>
      <c r="FB132" s="55"/>
      <c r="FC132" s="55"/>
      <c r="FD132" s="55"/>
      <c r="FE132" s="55"/>
      <c r="FF132" s="55"/>
      <c r="FG132" s="55"/>
      <c r="FH132" s="55"/>
      <c r="FI132" s="55"/>
      <c r="FJ132" s="55"/>
      <c r="FK132" s="55"/>
      <c r="FL132" s="55"/>
      <c r="FM132" s="55"/>
      <c r="FN132" s="55"/>
      <c r="FO132" s="55"/>
      <c r="FP132" s="55"/>
      <c r="FQ132" s="55"/>
      <c r="FR132" s="55"/>
      <c r="FS132" s="55"/>
      <c r="FT132" s="55"/>
      <c r="FU132" s="55"/>
      <c r="FV132" s="55"/>
      <c r="FW132" s="55"/>
      <c r="FX132" s="55"/>
      <c r="FY132" s="55"/>
      <c r="FZ132" s="55"/>
      <c r="GA132" s="55"/>
      <c r="GB132" s="55"/>
      <c r="GC132" s="55"/>
      <c r="GD132" s="55"/>
      <c r="GE132" s="55"/>
      <c r="GF132" s="55"/>
      <c r="GG132" s="55"/>
      <c r="GH132" s="55"/>
      <c r="GI132" s="55"/>
      <c r="GJ132" s="55"/>
      <c r="GK132" s="55"/>
      <c r="GL132" s="55"/>
      <c r="GM132" s="55"/>
    </row>
    <row r="133" spans="1:195" hidden="1" x14ac:dyDescent="0.2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  <c r="AC133" s="55"/>
      <c r="AD133" s="55"/>
      <c r="AE133" s="55"/>
      <c r="AF133" s="55"/>
      <c r="AG133" s="55"/>
      <c r="AH133" s="55"/>
      <c r="AI133" s="55"/>
      <c r="AJ133" s="55"/>
      <c r="AK133" s="55"/>
      <c r="AL133" s="55"/>
      <c r="AM133" s="55"/>
      <c r="AN133" s="55"/>
      <c r="AO133" s="55"/>
      <c r="AP133" s="55"/>
      <c r="AQ133" s="55"/>
      <c r="AR133" s="55"/>
      <c r="AS133" s="55"/>
      <c r="AT133" s="55"/>
      <c r="AU133" s="55"/>
      <c r="AV133" s="55"/>
      <c r="AW133" s="55"/>
      <c r="AX133" s="55"/>
      <c r="AY133" s="55"/>
      <c r="AZ133" s="55"/>
      <c r="BA133" s="55"/>
      <c r="BB133" s="55"/>
      <c r="BC133" s="55"/>
      <c r="BD133" s="55"/>
      <c r="BE133" s="55"/>
      <c r="BF133" s="55"/>
      <c r="BG133" s="55"/>
      <c r="BH133" s="55"/>
      <c r="BI133" s="55"/>
      <c r="BJ133" s="55"/>
      <c r="BK133" s="55"/>
      <c r="BL133" s="55"/>
      <c r="BM133" s="55"/>
      <c r="BN133" s="55"/>
      <c r="BO133" s="55"/>
      <c r="BP133" s="55"/>
      <c r="BQ133" s="55"/>
      <c r="BR133" s="55"/>
      <c r="BS133" s="55"/>
      <c r="BT133" s="55"/>
      <c r="BU133" s="55"/>
      <c r="BV133" s="55"/>
      <c r="BW133" s="55"/>
      <c r="BX133" s="55"/>
      <c r="BY133" s="55"/>
      <c r="BZ133" s="55"/>
      <c r="CA133" s="55"/>
      <c r="CB133" s="55"/>
      <c r="CC133" s="55"/>
      <c r="CD133" s="55"/>
      <c r="CE133" s="55"/>
      <c r="CF133" s="55"/>
      <c r="CG133" s="55"/>
      <c r="CH133" s="55"/>
      <c r="CI133" s="55"/>
      <c r="CJ133" s="55"/>
      <c r="CK133" s="55"/>
      <c r="CL133" s="55"/>
      <c r="CM133" s="55"/>
      <c r="CN133" s="55"/>
      <c r="CO133" s="55"/>
      <c r="CP133" s="55"/>
      <c r="CQ133" s="55"/>
      <c r="CR133" s="55"/>
      <c r="CS133" s="55"/>
      <c r="CT133" s="55"/>
      <c r="CU133" s="55"/>
      <c r="CV133" s="55"/>
      <c r="CW133" s="55"/>
      <c r="CX133" s="55"/>
      <c r="CY133" s="55"/>
      <c r="CZ133" s="55"/>
      <c r="DA133" s="55"/>
      <c r="DB133" s="55"/>
      <c r="DC133" s="55"/>
      <c r="DD133" s="55"/>
      <c r="DE133" s="55"/>
      <c r="DF133" s="55"/>
      <c r="DG133" s="55"/>
      <c r="DH133" s="55"/>
      <c r="DI133" s="55"/>
      <c r="DJ133" s="55"/>
      <c r="DK133" s="55"/>
      <c r="DL133" s="55"/>
      <c r="DM133" s="55"/>
      <c r="DN133" s="55"/>
      <c r="DO133" s="55"/>
      <c r="DP133" s="55"/>
      <c r="DQ133" s="55"/>
      <c r="DR133" s="55"/>
      <c r="DS133" s="55"/>
      <c r="DT133" s="55"/>
      <c r="DU133" s="55"/>
      <c r="DV133" s="55"/>
      <c r="DW133" s="55"/>
      <c r="DX133" s="55"/>
      <c r="DY133" s="55"/>
      <c r="DZ133" s="55"/>
      <c r="EA133" s="55"/>
      <c r="EB133" s="55"/>
      <c r="EC133" s="55"/>
      <c r="ED133" s="55"/>
      <c r="EE133" s="55"/>
      <c r="EF133" s="55"/>
      <c r="EG133" s="55"/>
      <c r="EH133" s="55"/>
      <c r="EI133" s="55"/>
      <c r="EJ133" s="55"/>
      <c r="EK133" s="55"/>
      <c r="EL133" s="55"/>
      <c r="EM133" s="55"/>
      <c r="EN133" s="55"/>
      <c r="EO133" s="55"/>
      <c r="EP133" s="55"/>
      <c r="EQ133" s="55"/>
      <c r="ER133" s="55"/>
      <c r="ES133" s="55"/>
      <c r="ET133" s="55"/>
      <c r="EU133" s="55"/>
      <c r="EV133" s="55"/>
      <c r="EW133" s="55"/>
      <c r="EX133" s="55"/>
      <c r="EY133" s="55"/>
      <c r="EZ133" s="55"/>
      <c r="FA133" s="55"/>
      <c r="FB133" s="55"/>
      <c r="FC133" s="55"/>
      <c r="FD133" s="55"/>
      <c r="FE133" s="55"/>
      <c r="FF133" s="55"/>
      <c r="FG133" s="55"/>
      <c r="FH133" s="55"/>
      <c r="FI133" s="55"/>
      <c r="FJ133" s="55"/>
      <c r="FK133" s="55"/>
      <c r="FL133" s="55"/>
      <c r="FM133" s="55"/>
      <c r="FN133" s="55"/>
      <c r="FO133" s="55"/>
      <c r="FP133" s="55"/>
      <c r="FQ133" s="55"/>
      <c r="FR133" s="55"/>
      <c r="FS133" s="55"/>
      <c r="FT133" s="55"/>
      <c r="FU133" s="55"/>
      <c r="FV133" s="55"/>
      <c r="FW133" s="55"/>
      <c r="FX133" s="55"/>
      <c r="FY133" s="55"/>
      <c r="FZ133" s="55"/>
      <c r="GA133" s="55"/>
      <c r="GB133" s="55"/>
      <c r="GC133" s="55"/>
      <c r="GD133" s="55"/>
      <c r="GE133" s="55"/>
      <c r="GF133" s="55"/>
      <c r="GG133" s="55"/>
      <c r="GH133" s="55"/>
      <c r="GI133" s="55"/>
      <c r="GJ133" s="55"/>
      <c r="GK133" s="55"/>
      <c r="GL133" s="55"/>
      <c r="GM133" s="55"/>
    </row>
    <row r="134" spans="1:195" hidden="1" x14ac:dyDescent="0.2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  <c r="AC134" s="55"/>
      <c r="AD134" s="55"/>
      <c r="AE134" s="55"/>
      <c r="AF134" s="55"/>
      <c r="AG134" s="55"/>
      <c r="AH134" s="55"/>
      <c r="AI134" s="55"/>
      <c r="AJ134" s="55"/>
      <c r="AK134" s="55"/>
      <c r="AL134" s="55"/>
      <c r="AM134" s="55"/>
      <c r="AN134" s="55"/>
      <c r="AO134" s="55"/>
      <c r="AP134" s="55"/>
      <c r="AQ134" s="55"/>
      <c r="AR134" s="55"/>
      <c r="AS134" s="55"/>
      <c r="AT134" s="55"/>
      <c r="AU134" s="55"/>
      <c r="AV134" s="55"/>
      <c r="AW134" s="55"/>
      <c r="AX134" s="55"/>
      <c r="AY134" s="55"/>
      <c r="AZ134" s="55"/>
      <c r="BA134" s="55"/>
      <c r="BB134" s="55"/>
      <c r="BC134" s="55"/>
      <c r="BD134" s="55"/>
      <c r="BE134" s="55"/>
      <c r="BF134" s="55"/>
      <c r="BG134" s="55"/>
      <c r="BH134" s="55"/>
      <c r="BI134" s="55"/>
      <c r="BJ134" s="55"/>
      <c r="BK134" s="55"/>
      <c r="BL134" s="55"/>
      <c r="BM134" s="55"/>
      <c r="BN134" s="55"/>
      <c r="BO134" s="55"/>
      <c r="BP134" s="55"/>
      <c r="BQ134" s="55"/>
      <c r="BR134" s="55"/>
      <c r="BS134" s="55"/>
      <c r="BT134" s="55"/>
      <c r="BU134" s="55"/>
      <c r="BV134" s="55"/>
      <c r="BW134" s="55"/>
      <c r="BX134" s="55"/>
      <c r="BY134" s="55"/>
      <c r="BZ134" s="55"/>
      <c r="CA134" s="55"/>
      <c r="CB134" s="55"/>
      <c r="CC134" s="55"/>
      <c r="CD134" s="55"/>
      <c r="CE134" s="55"/>
      <c r="CF134" s="55"/>
      <c r="CG134" s="55"/>
      <c r="CH134" s="55"/>
      <c r="CI134" s="55"/>
      <c r="CJ134" s="55"/>
      <c r="CK134" s="55"/>
      <c r="CL134" s="55"/>
      <c r="CM134" s="55"/>
      <c r="CN134" s="55"/>
      <c r="CO134" s="55"/>
      <c r="CP134" s="55"/>
      <c r="CQ134" s="55"/>
      <c r="CR134" s="55"/>
      <c r="CS134" s="55"/>
      <c r="CT134" s="55"/>
      <c r="CU134" s="55"/>
      <c r="CV134" s="55"/>
      <c r="CW134" s="55"/>
      <c r="CX134" s="55"/>
      <c r="CY134" s="55"/>
      <c r="CZ134" s="55"/>
      <c r="DA134" s="55"/>
      <c r="DB134" s="55"/>
      <c r="DC134" s="55"/>
      <c r="DD134" s="55"/>
      <c r="DE134" s="55"/>
      <c r="DF134" s="55"/>
      <c r="DG134" s="55"/>
      <c r="DH134" s="55"/>
      <c r="DI134" s="55"/>
      <c r="DJ134" s="55"/>
      <c r="DK134" s="55"/>
      <c r="DL134" s="55"/>
      <c r="DM134" s="55"/>
      <c r="DN134" s="55"/>
      <c r="DO134" s="55"/>
      <c r="DP134" s="55"/>
      <c r="DQ134" s="55"/>
      <c r="DR134" s="55"/>
      <c r="DS134" s="55"/>
      <c r="DT134" s="55"/>
      <c r="DU134" s="55"/>
      <c r="DV134" s="55"/>
      <c r="DW134" s="55"/>
      <c r="DX134" s="55"/>
      <c r="DY134" s="55"/>
      <c r="DZ134" s="55"/>
      <c r="EA134" s="55"/>
      <c r="EB134" s="55"/>
      <c r="EC134" s="55"/>
      <c r="ED134" s="55"/>
      <c r="EE134" s="55"/>
      <c r="EF134" s="55"/>
      <c r="EG134" s="55"/>
      <c r="EH134" s="55"/>
      <c r="EI134" s="55"/>
      <c r="EJ134" s="55"/>
      <c r="EK134" s="55"/>
      <c r="EL134" s="55"/>
      <c r="EM134" s="55"/>
      <c r="EN134" s="55"/>
      <c r="EO134" s="55"/>
      <c r="EP134" s="55"/>
      <c r="EQ134" s="55"/>
      <c r="ER134" s="55"/>
      <c r="ES134" s="55"/>
      <c r="ET134" s="55"/>
      <c r="EU134" s="55"/>
      <c r="EV134" s="55"/>
      <c r="EW134" s="55"/>
      <c r="EX134" s="55"/>
      <c r="EY134" s="55"/>
      <c r="EZ134" s="55"/>
      <c r="FA134" s="55"/>
      <c r="FB134" s="55"/>
      <c r="FC134" s="55"/>
      <c r="FD134" s="55"/>
      <c r="FE134" s="55"/>
      <c r="FF134" s="55"/>
      <c r="FG134" s="55"/>
      <c r="FH134" s="55"/>
      <c r="FI134" s="55"/>
      <c r="FJ134" s="55"/>
      <c r="FK134" s="55"/>
      <c r="FL134" s="55"/>
      <c r="FM134" s="55"/>
      <c r="FN134" s="55"/>
      <c r="FO134" s="55"/>
      <c r="FP134" s="55"/>
      <c r="FQ134" s="55"/>
      <c r="FR134" s="55"/>
      <c r="FS134" s="55"/>
      <c r="FT134" s="55"/>
      <c r="FU134" s="55"/>
      <c r="FV134" s="55"/>
      <c r="FW134" s="55"/>
      <c r="FX134" s="55"/>
      <c r="FY134" s="55"/>
      <c r="FZ134" s="55"/>
      <c r="GA134" s="55"/>
      <c r="GB134" s="55"/>
      <c r="GC134" s="55"/>
      <c r="GD134" s="55"/>
      <c r="GE134" s="55"/>
      <c r="GF134" s="55"/>
      <c r="GG134" s="55"/>
      <c r="GH134" s="55"/>
      <c r="GI134" s="55"/>
      <c r="GJ134" s="55"/>
      <c r="GK134" s="55"/>
      <c r="GL134" s="55"/>
      <c r="GM134" s="55"/>
    </row>
    <row r="135" spans="1:195" hidden="1" x14ac:dyDescent="0.2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  <c r="AC135" s="55"/>
      <c r="AD135" s="55"/>
      <c r="AE135" s="55"/>
      <c r="AF135" s="55"/>
      <c r="AG135" s="55"/>
      <c r="AH135" s="55"/>
      <c r="AI135" s="55"/>
      <c r="AJ135" s="55"/>
      <c r="AK135" s="55"/>
      <c r="AL135" s="55"/>
      <c r="AM135" s="55"/>
      <c r="AN135" s="55"/>
      <c r="AO135" s="55"/>
      <c r="AP135" s="55"/>
      <c r="AQ135" s="55"/>
      <c r="AR135" s="55"/>
      <c r="AS135" s="55"/>
      <c r="AT135" s="55"/>
      <c r="AU135" s="55"/>
      <c r="AV135" s="55"/>
      <c r="AW135" s="55"/>
      <c r="AX135" s="55"/>
      <c r="AY135" s="55"/>
      <c r="AZ135" s="55"/>
      <c r="BA135" s="55"/>
      <c r="BB135" s="55"/>
      <c r="BC135" s="55"/>
      <c r="BD135" s="55"/>
      <c r="BE135" s="55"/>
      <c r="BF135" s="55"/>
      <c r="BG135" s="55"/>
      <c r="BH135" s="55"/>
      <c r="BI135" s="55"/>
      <c r="BJ135" s="55"/>
      <c r="BK135" s="55"/>
      <c r="BL135" s="55"/>
      <c r="BM135" s="55"/>
      <c r="BN135" s="55"/>
      <c r="BO135" s="55"/>
      <c r="BP135" s="55"/>
      <c r="BQ135" s="55"/>
      <c r="BR135" s="55"/>
      <c r="BS135" s="55"/>
      <c r="BT135" s="55"/>
      <c r="BU135" s="55"/>
      <c r="BV135" s="55"/>
      <c r="BW135" s="55"/>
      <c r="BX135" s="55"/>
      <c r="BY135" s="55"/>
      <c r="BZ135" s="55"/>
      <c r="CA135" s="55"/>
      <c r="CB135" s="55"/>
      <c r="CC135" s="55"/>
      <c r="CD135" s="55"/>
      <c r="CE135" s="55"/>
      <c r="CF135" s="55"/>
      <c r="CG135" s="55"/>
      <c r="CH135" s="55"/>
      <c r="CI135" s="55"/>
      <c r="CJ135" s="55"/>
      <c r="CK135" s="55"/>
      <c r="CL135" s="55"/>
      <c r="CM135" s="55"/>
      <c r="CN135" s="55"/>
      <c r="CO135" s="55"/>
      <c r="CP135" s="55"/>
      <c r="CQ135" s="55"/>
      <c r="CR135" s="55"/>
      <c r="CS135" s="55"/>
      <c r="CT135" s="55"/>
      <c r="CU135" s="55"/>
      <c r="CV135" s="55"/>
      <c r="CW135" s="55"/>
      <c r="CX135" s="55"/>
      <c r="CY135" s="55"/>
      <c r="CZ135" s="55"/>
      <c r="DA135" s="55"/>
      <c r="DB135" s="55"/>
      <c r="DC135" s="55"/>
      <c r="DD135" s="55"/>
      <c r="DE135" s="55"/>
      <c r="DF135" s="55"/>
      <c r="DG135" s="55"/>
      <c r="DH135" s="55"/>
      <c r="DI135" s="55"/>
      <c r="DJ135" s="55"/>
      <c r="DK135" s="55"/>
      <c r="DL135" s="55"/>
      <c r="DM135" s="55"/>
      <c r="DN135" s="55"/>
      <c r="DO135" s="55"/>
      <c r="DP135" s="55"/>
      <c r="DQ135" s="55"/>
      <c r="DR135" s="55"/>
      <c r="DS135" s="55"/>
      <c r="DT135" s="55"/>
      <c r="DU135" s="55"/>
      <c r="DV135" s="55"/>
      <c r="DW135" s="55"/>
      <c r="DX135" s="55"/>
      <c r="DY135" s="55"/>
      <c r="DZ135" s="55"/>
      <c r="EA135" s="55"/>
      <c r="EB135" s="55"/>
      <c r="EC135" s="55"/>
      <c r="ED135" s="55"/>
      <c r="EE135" s="55"/>
      <c r="EF135" s="55"/>
      <c r="EG135" s="55"/>
      <c r="EH135" s="55"/>
      <c r="EI135" s="55"/>
      <c r="EJ135" s="55"/>
      <c r="EK135" s="55"/>
      <c r="EL135" s="55"/>
      <c r="EM135" s="55"/>
      <c r="EN135" s="55"/>
      <c r="EO135" s="55"/>
      <c r="EP135" s="55"/>
      <c r="EQ135" s="55"/>
      <c r="ER135" s="55"/>
      <c r="ES135" s="55"/>
      <c r="ET135" s="55"/>
      <c r="EU135" s="55"/>
      <c r="EV135" s="55"/>
      <c r="EW135" s="55"/>
      <c r="EX135" s="55"/>
      <c r="EY135" s="55"/>
      <c r="EZ135" s="55"/>
      <c r="FA135" s="55"/>
      <c r="FB135" s="55"/>
      <c r="FC135" s="55"/>
      <c r="FD135" s="55"/>
      <c r="FE135" s="55"/>
      <c r="FF135" s="55"/>
      <c r="FG135" s="55"/>
      <c r="FH135" s="55"/>
      <c r="FI135" s="55"/>
      <c r="FJ135" s="55"/>
      <c r="FK135" s="55"/>
      <c r="FL135" s="55"/>
      <c r="FM135" s="55"/>
      <c r="FN135" s="55"/>
      <c r="FO135" s="55"/>
      <c r="FP135" s="55"/>
      <c r="FQ135" s="55"/>
      <c r="FR135" s="55"/>
      <c r="FS135" s="55"/>
      <c r="FT135" s="55"/>
      <c r="FU135" s="55"/>
      <c r="FV135" s="55"/>
      <c r="FW135" s="55"/>
      <c r="FX135" s="55"/>
      <c r="FY135" s="55"/>
      <c r="FZ135" s="55"/>
      <c r="GA135" s="55"/>
      <c r="GB135" s="55"/>
      <c r="GC135" s="55"/>
      <c r="GD135" s="55"/>
      <c r="GE135" s="55"/>
      <c r="GF135" s="55"/>
      <c r="GG135" s="55"/>
      <c r="GH135" s="55"/>
      <c r="GI135" s="55"/>
      <c r="GJ135" s="55"/>
      <c r="GK135" s="55"/>
      <c r="GL135" s="55"/>
      <c r="GM135" s="55"/>
    </row>
    <row r="136" spans="1:195" hidden="1" x14ac:dyDescent="0.2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  <c r="AC136" s="55"/>
      <c r="AD136" s="55"/>
      <c r="AE136" s="55"/>
      <c r="AF136" s="55"/>
      <c r="AG136" s="55"/>
      <c r="AH136" s="55"/>
      <c r="AI136" s="55"/>
      <c r="AJ136" s="55"/>
      <c r="AK136" s="55"/>
      <c r="AL136" s="55"/>
      <c r="AM136" s="55"/>
      <c r="AN136" s="55"/>
      <c r="AO136" s="55"/>
      <c r="AP136" s="55"/>
      <c r="AQ136" s="55"/>
      <c r="AR136" s="55"/>
      <c r="AS136" s="55"/>
      <c r="AT136" s="55"/>
      <c r="AU136" s="55"/>
      <c r="AV136" s="55"/>
      <c r="AW136" s="55"/>
      <c r="AX136" s="55"/>
      <c r="AY136" s="55"/>
      <c r="AZ136" s="55"/>
      <c r="BA136" s="55"/>
      <c r="BB136" s="55"/>
      <c r="BC136" s="55"/>
      <c r="BD136" s="55"/>
      <c r="BE136" s="55"/>
      <c r="BF136" s="55"/>
      <c r="BG136" s="55"/>
      <c r="BH136" s="55"/>
      <c r="BI136" s="55"/>
      <c r="BJ136" s="55"/>
      <c r="BK136" s="55"/>
      <c r="BL136" s="55"/>
      <c r="BM136" s="55"/>
      <c r="BN136" s="55"/>
      <c r="BO136" s="55"/>
      <c r="BP136" s="55"/>
      <c r="BQ136" s="55"/>
      <c r="BR136" s="55"/>
      <c r="BS136" s="55"/>
      <c r="BT136" s="55"/>
      <c r="BU136" s="55"/>
      <c r="BV136" s="55"/>
      <c r="BW136" s="55"/>
      <c r="BX136" s="55"/>
      <c r="BY136" s="55"/>
      <c r="BZ136" s="55"/>
      <c r="CA136" s="55"/>
      <c r="CB136" s="55"/>
      <c r="CC136" s="55"/>
      <c r="CD136" s="55"/>
      <c r="CE136" s="55"/>
      <c r="CF136" s="55"/>
      <c r="CG136" s="55"/>
      <c r="CH136" s="55"/>
      <c r="CI136" s="55"/>
      <c r="CJ136" s="55"/>
      <c r="CK136" s="55"/>
      <c r="CL136" s="55"/>
      <c r="CM136" s="55"/>
      <c r="CN136" s="55"/>
      <c r="CO136" s="55"/>
      <c r="CP136" s="55"/>
      <c r="CQ136" s="55"/>
      <c r="CR136" s="55"/>
      <c r="CS136" s="55"/>
      <c r="CT136" s="55"/>
      <c r="CU136" s="55"/>
      <c r="CV136" s="55"/>
      <c r="CW136" s="55"/>
      <c r="CX136" s="55"/>
      <c r="CY136" s="55"/>
      <c r="CZ136" s="55"/>
      <c r="DA136" s="55"/>
      <c r="DB136" s="55"/>
      <c r="DC136" s="55"/>
      <c r="DD136" s="55"/>
      <c r="DE136" s="55"/>
      <c r="DF136" s="55"/>
      <c r="DG136" s="55"/>
      <c r="DH136" s="55"/>
      <c r="DI136" s="55"/>
      <c r="DJ136" s="55"/>
      <c r="DK136" s="55"/>
      <c r="DL136" s="55"/>
      <c r="DM136" s="55"/>
      <c r="DN136" s="55"/>
      <c r="DO136" s="55"/>
      <c r="DP136" s="55"/>
      <c r="DQ136" s="55"/>
      <c r="DR136" s="55"/>
      <c r="DS136" s="55"/>
      <c r="DT136" s="55"/>
      <c r="DU136" s="55"/>
      <c r="DV136" s="55"/>
      <c r="DW136" s="55"/>
      <c r="DX136" s="55"/>
      <c r="DY136" s="55"/>
      <c r="DZ136" s="55"/>
      <c r="EA136" s="55"/>
      <c r="EB136" s="55"/>
      <c r="EC136" s="55"/>
      <c r="ED136" s="55"/>
      <c r="EE136" s="55"/>
      <c r="EF136" s="55"/>
      <c r="EG136" s="55"/>
      <c r="EH136" s="55"/>
      <c r="EI136" s="55"/>
      <c r="EJ136" s="55"/>
      <c r="EK136" s="55"/>
      <c r="EL136" s="55"/>
      <c r="EM136" s="55"/>
      <c r="EN136" s="55"/>
      <c r="EO136" s="55"/>
      <c r="EP136" s="55"/>
      <c r="EQ136" s="55"/>
      <c r="ER136" s="55"/>
      <c r="ES136" s="55"/>
      <c r="ET136" s="55"/>
      <c r="EU136" s="55"/>
      <c r="EV136" s="55"/>
      <c r="EW136" s="55"/>
      <c r="EX136" s="55"/>
      <c r="EY136" s="55"/>
      <c r="EZ136" s="55"/>
      <c r="FA136" s="55"/>
      <c r="FB136" s="55"/>
      <c r="FC136" s="55"/>
      <c r="FD136" s="55"/>
      <c r="FE136" s="55"/>
      <c r="FF136" s="55"/>
      <c r="FG136" s="55"/>
      <c r="FH136" s="55"/>
      <c r="FI136" s="55"/>
      <c r="FJ136" s="55"/>
      <c r="FK136" s="55"/>
      <c r="FL136" s="55"/>
      <c r="FM136" s="55"/>
      <c r="FN136" s="55"/>
      <c r="FO136" s="55"/>
      <c r="FP136" s="55"/>
      <c r="FQ136" s="55"/>
      <c r="FR136" s="55"/>
      <c r="FS136" s="55"/>
      <c r="FT136" s="55"/>
      <c r="FU136" s="55"/>
      <c r="FV136" s="55"/>
      <c r="FW136" s="55"/>
      <c r="FX136" s="55"/>
      <c r="FY136" s="55"/>
      <c r="FZ136" s="55"/>
      <c r="GA136" s="55"/>
      <c r="GB136" s="55"/>
      <c r="GC136" s="55"/>
      <c r="GD136" s="55"/>
      <c r="GE136" s="55"/>
      <c r="GF136" s="55"/>
      <c r="GG136" s="55"/>
      <c r="GH136" s="55"/>
      <c r="GI136" s="55"/>
      <c r="GJ136" s="55"/>
      <c r="GK136" s="55"/>
      <c r="GL136" s="55"/>
      <c r="GM136" s="55"/>
    </row>
    <row r="137" spans="1:195" hidden="1" x14ac:dyDescent="0.2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  <c r="AC137" s="55"/>
      <c r="AD137" s="55"/>
      <c r="AE137" s="55"/>
      <c r="AF137" s="55"/>
      <c r="AG137" s="55"/>
      <c r="AH137" s="55"/>
      <c r="AI137" s="55"/>
      <c r="AJ137" s="55"/>
      <c r="AK137" s="55"/>
      <c r="AL137" s="55"/>
      <c r="AM137" s="55"/>
      <c r="AN137" s="55"/>
      <c r="AO137" s="55"/>
      <c r="AP137" s="55"/>
      <c r="AQ137" s="55"/>
      <c r="AR137" s="55"/>
      <c r="AS137" s="55"/>
      <c r="AT137" s="55"/>
      <c r="AU137" s="55"/>
      <c r="AV137" s="55"/>
      <c r="AW137" s="55"/>
      <c r="AX137" s="55"/>
      <c r="AY137" s="55"/>
      <c r="AZ137" s="55"/>
      <c r="BA137" s="55"/>
      <c r="BB137" s="55"/>
      <c r="BC137" s="55"/>
      <c r="BD137" s="55"/>
      <c r="BE137" s="55"/>
      <c r="BF137" s="55"/>
      <c r="BG137" s="55"/>
      <c r="BH137" s="55"/>
      <c r="BI137" s="55"/>
      <c r="BJ137" s="55"/>
      <c r="BK137" s="55"/>
      <c r="BL137" s="55"/>
      <c r="BM137" s="55"/>
      <c r="BN137" s="55"/>
      <c r="BO137" s="55"/>
      <c r="BP137" s="55"/>
      <c r="BQ137" s="55"/>
      <c r="BR137" s="55"/>
      <c r="BS137" s="55"/>
      <c r="BT137" s="55"/>
      <c r="BU137" s="55"/>
      <c r="BV137" s="55"/>
      <c r="BW137" s="55"/>
      <c r="BX137" s="55"/>
      <c r="BY137" s="55"/>
      <c r="BZ137" s="55"/>
      <c r="CA137" s="55"/>
      <c r="CB137" s="55"/>
      <c r="CC137" s="55"/>
      <c r="CD137" s="55"/>
      <c r="CE137" s="55"/>
      <c r="CF137" s="55"/>
      <c r="CG137" s="55"/>
      <c r="CH137" s="55"/>
      <c r="CI137" s="55"/>
      <c r="CJ137" s="55"/>
      <c r="CK137" s="55"/>
      <c r="CL137" s="55"/>
      <c r="CM137" s="55"/>
      <c r="CN137" s="55"/>
      <c r="CO137" s="55"/>
      <c r="CP137" s="55"/>
      <c r="CQ137" s="55"/>
      <c r="CR137" s="55"/>
      <c r="CS137" s="55"/>
      <c r="CT137" s="55"/>
      <c r="CU137" s="55"/>
      <c r="CV137" s="55"/>
      <c r="CW137" s="55"/>
      <c r="CX137" s="55"/>
      <c r="CY137" s="55"/>
      <c r="CZ137" s="55"/>
      <c r="DA137" s="55"/>
      <c r="DB137" s="55"/>
      <c r="DC137" s="55"/>
      <c r="DD137" s="55"/>
      <c r="DE137" s="55"/>
      <c r="DF137" s="55"/>
      <c r="DG137" s="55"/>
      <c r="DH137" s="55"/>
      <c r="DI137" s="55"/>
      <c r="DJ137" s="55"/>
      <c r="DK137" s="55"/>
      <c r="DL137" s="55"/>
      <c r="DM137" s="55"/>
      <c r="DN137" s="55"/>
      <c r="DO137" s="55"/>
      <c r="DP137" s="55"/>
      <c r="DQ137" s="55"/>
      <c r="DR137" s="55"/>
      <c r="DS137" s="55"/>
      <c r="DT137" s="55"/>
      <c r="DU137" s="55"/>
      <c r="DV137" s="55"/>
      <c r="DW137" s="55"/>
      <c r="DX137" s="55"/>
      <c r="DY137" s="55"/>
      <c r="DZ137" s="55"/>
      <c r="EA137" s="55"/>
      <c r="EB137" s="55"/>
      <c r="EC137" s="55"/>
      <c r="ED137" s="55"/>
      <c r="EE137" s="55"/>
      <c r="EF137" s="55"/>
      <c r="EG137" s="55"/>
      <c r="EH137" s="55"/>
      <c r="EI137" s="55"/>
      <c r="EJ137" s="55"/>
      <c r="EK137" s="55"/>
      <c r="EL137" s="55"/>
      <c r="EM137" s="55"/>
      <c r="EN137" s="55"/>
      <c r="EO137" s="55"/>
      <c r="EP137" s="55"/>
      <c r="EQ137" s="55"/>
      <c r="ER137" s="55"/>
      <c r="ES137" s="55"/>
      <c r="ET137" s="55"/>
      <c r="EU137" s="55"/>
      <c r="EV137" s="55"/>
      <c r="EW137" s="55"/>
      <c r="EX137" s="55"/>
      <c r="EY137" s="55"/>
      <c r="EZ137" s="55"/>
      <c r="FA137" s="55"/>
      <c r="FB137" s="55"/>
      <c r="FC137" s="55"/>
      <c r="FD137" s="55"/>
      <c r="FE137" s="55"/>
      <c r="FF137" s="55"/>
      <c r="FG137" s="55"/>
      <c r="FH137" s="55"/>
      <c r="FI137" s="55"/>
      <c r="FJ137" s="55"/>
      <c r="FK137" s="55"/>
      <c r="FL137" s="55"/>
      <c r="FM137" s="55"/>
      <c r="FN137" s="55"/>
      <c r="FO137" s="55"/>
      <c r="FP137" s="55"/>
      <c r="FQ137" s="55"/>
      <c r="FR137" s="55"/>
      <c r="FS137" s="55"/>
      <c r="FT137" s="55"/>
      <c r="FU137" s="55"/>
      <c r="FV137" s="55"/>
      <c r="FW137" s="55"/>
      <c r="FX137" s="55"/>
      <c r="FY137" s="55"/>
      <c r="FZ137" s="55"/>
      <c r="GA137" s="55"/>
      <c r="GB137" s="55"/>
      <c r="GC137" s="55"/>
      <c r="GD137" s="55"/>
      <c r="GE137" s="55"/>
      <c r="GF137" s="55"/>
      <c r="GG137" s="55"/>
      <c r="GH137" s="55"/>
      <c r="GI137" s="55"/>
      <c r="GJ137" s="55"/>
      <c r="GK137" s="55"/>
      <c r="GL137" s="55"/>
      <c r="GM137" s="55"/>
    </row>
    <row r="138" spans="1:195" hidden="1" x14ac:dyDescent="0.2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  <c r="AC138" s="55"/>
      <c r="AD138" s="55"/>
      <c r="AE138" s="55"/>
      <c r="AF138" s="55"/>
      <c r="AG138" s="55"/>
      <c r="AH138" s="55"/>
      <c r="AI138" s="55"/>
      <c r="AJ138" s="55"/>
      <c r="AK138" s="55"/>
      <c r="AL138" s="55"/>
      <c r="AM138" s="55"/>
      <c r="AN138" s="55"/>
      <c r="AO138" s="55"/>
      <c r="AP138" s="55"/>
      <c r="AQ138" s="55"/>
      <c r="AR138" s="55"/>
      <c r="AS138" s="55"/>
      <c r="AT138" s="55"/>
      <c r="AU138" s="55"/>
      <c r="AV138" s="55"/>
      <c r="AW138" s="55"/>
      <c r="AX138" s="55"/>
      <c r="AY138" s="55"/>
      <c r="AZ138" s="55"/>
      <c r="BA138" s="55"/>
      <c r="BB138" s="55"/>
      <c r="BC138" s="55"/>
      <c r="BD138" s="55"/>
      <c r="BE138" s="55"/>
      <c r="BF138" s="55"/>
      <c r="BG138" s="55"/>
      <c r="BH138" s="55"/>
      <c r="BI138" s="55"/>
      <c r="BJ138" s="55"/>
      <c r="BK138" s="55"/>
      <c r="BL138" s="55"/>
      <c r="BM138" s="55"/>
      <c r="BN138" s="55"/>
      <c r="BO138" s="55"/>
      <c r="BP138" s="55"/>
      <c r="BQ138" s="55"/>
      <c r="BR138" s="55"/>
      <c r="BS138" s="55"/>
      <c r="BT138" s="55"/>
      <c r="BU138" s="55"/>
      <c r="BV138" s="55"/>
      <c r="BW138" s="55"/>
      <c r="BX138" s="55"/>
      <c r="BY138" s="55"/>
      <c r="BZ138" s="55"/>
      <c r="CA138" s="55"/>
      <c r="CB138" s="55"/>
      <c r="CC138" s="55"/>
      <c r="CD138" s="55"/>
      <c r="CE138" s="55"/>
      <c r="CF138" s="55"/>
      <c r="CG138" s="55"/>
      <c r="CH138" s="55"/>
      <c r="CI138" s="55"/>
      <c r="CJ138" s="55"/>
      <c r="CK138" s="55"/>
      <c r="CL138" s="55"/>
      <c r="CM138" s="55"/>
      <c r="CN138" s="55"/>
      <c r="CO138" s="55"/>
      <c r="CP138" s="55"/>
      <c r="CQ138" s="55"/>
      <c r="CR138" s="55"/>
      <c r="CS138" s="55"/>
      <c r="CT138" s="55"/>
      <c r="CU138" s="55"/>
      <c r="CV138" s="55"/>
      <c r="CW138" s="55"/>
      <c r="CX138" s="55"/>
      <c r="CY138" s="55"/>
      <c r="CZ138" s="55"/>
      <c r="DA138" s="55"/>
      <c r="DB138" s="55"/>
      <c r="DC138" s="55"/>
      <c r="DD138" s="55"/>
      <c r="DE138" s="55"/>
      <c r="DF138" s="55"/>
      <c r="DG138" s="55"/>
      <c r="DH138" s="55"/>
      <c r="DI138" s="55"/>
      <c r="DJ138" s="55"/>
      <c r="DK138" s="55"/>
      <c r="DL138" s="55"/>
      <c r="DM138" s="55"/>
      <c r="DN138" s="55"/>
      <c r="DO138" s="55"/>
      <c r="DP138" s="55"/>
      <c r="DQ138" s="55"/>
      <c r="DR138" s="55"/>
      <c r="DS138" s="55"/>
      <c r="DT138" s="55"/>
      <c r="DU138" s="55"/>
      <c r="DV138" s="55"/>
      <c r="DW138" s="55"/>
      <c r="DX138" s="55"/>
      <c r="DY138" s="55"/>
      <c r="DZ138" s="55"/>
      <c r="EA138" s="55"/>
      <c r="EB138" s="55"/>
      <c r="EC138" s="55"/>
      <c r="ED138" s="55"/>
      <c r="EE138" s="55"/>
      <c r="EF138" s="55"/>
      <c r="EG138" s="55"/>
      <c r="EH138" s="55"/>
      <c r="EI138" s="55"/>
      <c r="EJ138" s="55"/>
      <c r="EK138" s="55"/>
      <c r="EL138" s="55"/>
      <c r="EM138" s="55"/>
      <c r="EN138" s="55"/>
      <c r="EO138" s="55"/>
      <c r="EP138" s="55"/>
      <c r="EQ138" s="55"/>
      <c r="ER138" s="55"/>
      <c r="ES138" s="55"/>
      <c r="ET138" s="55"/>
      <c r="EU138" s="55"/>
      <c r="EV138" s="55"/>
      <c r="EW138" s="55"/>
      <c r="EX138" s="55"/>
      <c r="EY138" s="55"/>
      <c r="EZ138" s="55"/>
      <c r="FA138" s="55"/>
      <c r="FB138" s="55"/>
      <c r="FC138" s="55"/>
      <c r="FD138" s="55"/>
      <c r="FE138" s="55"/>
      <c r="FF138" s="55"/>
      <c r="FG138" s="55"/>
      <c r="FH138" s="55"/>
      <c r="FI138" s="55"/>
      <c r="FJ138" s="55"/>
      <c r="FK138" s="55"/>
      <c r="FL138" s="55"/>
      <c r="FM138" s="55"/>
      <c r="FN138" s="55"/>
      <c r="FO138" s="55"/>
      <c r="FP138" s="55"/>
      <c r="FQ138" s="55"/>
      <c r="FR138" s="55"/>
      <c r="FS138" s="55"/>
      <c r="FT138" s="55"/>
      <c r="FU138" s="55"/>
      <c r="FV138" s="55"/>
      <c r="FW138" s="55"/>
      <c r="FX138" s="55"/>
      <c r="FY138" s="55"/>
      <c r="FZ138" s="55"/>
      <c r="GA138" s="55"/>
      <c r="GB138" s="55"/>
      <c r="GC138" s="55"/>
      <c r="GD138" s="55"/>
      <c r="GE138" s="55"/>
      <c r="GF138" s="55"/>
      <c r="GG138" s="55"/>
      <c r="GH138" s="55"/>
      <c r="GI138" s="55"/>
      <c r="GJ138" s="55"/>
      <c r="GK138" s="55"/>
      <c r="GL138" s="55"/>
      <c r="GM138" s="55"/>
    </row>
    <row r="139" spans="1:195" hidden="1" x14ac:dyDescent="0.2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  <c r="AC139" s="55"/>
      <c r="AD139" s="55"/>
      <c r="AE139" s="55"/>
      <c r="AF139" s="55"/>
      <c r="AG139" s="55"/>
      <c r="AH139" s="55"/>
      <c r="AI139" s="55"/>
      <c r="AJ139" s="55"/>
      <c r="AK139" s="55"/>
      <c r="AL139" s="55"/>
      <c r="AM139" s="55"/>
      <c r="AN139" s="55"/>
      <c r="AO139" s="55"/>
      <c r="AP139" s="55"/>
      <c r="AQ139" s="55"/>
      <c r="AR139" s="55"/>
      <c r="AS139" s="55"/>
      <c r="AT139" s="55"/>
      <c r="AU139" s="55"/>
      <c r="AV139" s="55"/>
      <c r="AW139" s="55"/>
      <c r="AX139" s="55"/>
      <c r="AY139" s="55"/>
      <c r="AZ139" s="55"/>
      <c r="BA139" s="55"/>
      <c r="BB139" s="55"/>
      <c r="BC139" s="55"/>
      <c r="BD139" s="55"/>
      <c r="BE139" s="55"/>
      <c r="BF139" s="55"/>
      <c r="BG139" s="55"/>
      <c r="BH139" s="55"/>
      <c r="BI139" s="55"/>
      <c r="BJ139" s="55"/>
      <c r="BK139" s="55"/>
      <c r="BL139" s="55"/>
      <c r="BM139" s="55"/>
      <c r="BN139" s="55"/>
      <c r="BO139" s="55"/>
      <c r="BP139" s="55"/>
      <c r="BQ139" s="55"/>
      <c r="BR139" s="55"/>
      <c r="BS139" s="55"/>
      <c r="BT139" s="55"/>
      <c r="BU139" s="55"/>
      <c r="BV139" s="55"/>
      <c r="BW139" s="55"/>
      <c r="BX139" s="55"/>
      <c r="BY139" s="55"/>
      <c r="BZ139" s="55"/>
      <c r="CA139" s="55"/>
      <c r="CB139" s="55"/>
      <c r="CC139" s="55"/>
      <c r="CD139" s="55"/>
      <c r="CE139" s="55"/>
      <c r="CF139" s="55"/>
      <c r="CG139" s="55"/>
      <c r="CH139" s="55"/>
      <c r="CI139" s="55"/>
      <c r="CJ139" s="55"/>
      <c r="CK139" s="55"/>
      <c r="CL139" s="55"/>
      <c r="CM139" s="55"/>
      <c r="CN139" s="55"/>
      <c r="CO139" s="55"/>
      <c r="CP139" s="55"/>
      <c r="CQ139" s="55"/>
      <c r="CR139" s="55"/>
      <c r="CS139" s="55"/>
      <c r="CT139" s="55"/>
      <c r="CU139" s="55"/>
      <c r="CV139" s="55"/>
      <c r="CW139" s="55"/>
      <c r="CX139" s="55"/>
      <c r="CY139" s="55"/>
      <c r="CZ139" s="55"/>
      <c r="DA139" s="55"/>
      <c r="DB139" s="55"/>
      <c r="DC139" s="55"/>
      <c r="DD139" s="55"/>
      <c r="DE139" s="55"/>
      <c r="DF139" s="55"/>
      <c r="DG139" s="55"/>
      <c r="DH139" s="55"/>
      <c r="DI139" s="55"/>
      <c r="DJ139" s="55"/>
      <c r="DK139" s="55"/>
      <c r="DL139" s="55"/>
      <c r="DM139" s="55"/>
      <c r="DN139" s="55"/>
      <c r="DO139" s="55"/>
      <c r="DP139" s="55"/>
      <c r="DQ139" s="55"/>
      <c r="DR139" s="55"/>
      <c r="DS139" s="55"/>
      <c r="DT139" s="55"/>
      <c r="DU139" s="55"/>
      <c r="DV139" s="55"/>
      <c r="DW139" s="55"/>
      <c r="DX139" s="55"/>
      <c r="DY139" s="55"/>
      <c r="DZ139" s="55"/>
      <c r="EA139" s="55"/>
      <c r="EB139" s="55"/>
      <c r="EC139" s="55"/>
      <c r="ED139" s="55"/>
      <c r="EE139" s="55"/>
      <c r="EF139" s="55"/>
      <c r="EG139" s="55"/>
      <c r="EH139" s="55"/>
      <c r="EI139" s="55"/>
      <c r="EJ139" s="55"/>
      <c r="EK139" s="55"/>
      <c r="EL139" s="55"/>
      <c r="EM139" s="55"/>
      <c r="EN139" s="55"/>
      <c r="EO139" s="55"/>
      <c r="EP139" s="55"/>
      <c r="EQ139" s="55"/>
      <c r="ER139" s="55"/>
      <c r="ES139" s="55"/>
      <c r="ET139" s="55"/>
      <c r="EU139" s="55"/>
      <c r="EV139" s="55"/>
      <c r="EW139" s="55"/>
      <c r="EX139" s="55"/>
      <c r="EY139" s="55"/>
      <c r="EZ139" s="55"/>
      <c r="FA139" s="55"/>
      <c r="FB139" s="55"/>
      <c r="FC139" s="55"/>
      <c r="FD139" s="55"/>
      <c r="FE139" s="55"/>
      <c r="FF139" s="55"/>
      <c r="FG139" s="55"/>
      <c r="FH139" s="55"/>
      <c r="FI139" s="55"/>
      <c r="FJ139" s="55"/>
      <c r="FK139" s="55"/>
      <c r="FL139" s="55"/>
      <c r="FM139" s="55"/>
      <c r="FN139" s="55"/>
      <c r="FO139" s="55"/>
      <c r="FP139" s="55"/>
      <c r="FQ139" s="55"/>
      <c r="FR139" s="55"/>
      <c r="FS139" s="55"/>
      <c r="FT139" s="55"/>
      <c r="FU139" s="55"/>
      <c r="FV139" s="55"/>
      <c r="FW139" s="55"/>
      <c r="FX139" s="55"/>
      <c r="FY139" s="55"/>
      <c r="FZ139" s="55"/>
      <c r="GA139" s="55"/>
      <c r="GB139" s="55"/>
      <c r="GC139" s="55"/>
      <c r="GD139" s="55"/>
      <c r="GE139" s="55"/>
      <c r="GF139" s="55"/>
      <c r="GG139" s="55"/>
      <c r="GH139" s="55"/>
      <c r="GI139" s="55"/>
      <c r="GJ139" s="55"/>
      <c r="GK139" s="55"/>
      <c r="GL139" s="55"/>
      <c r="GM139" s="55"/>
    </row>
    <row r="140" spans="1:195" hidden="1" x14ac:dyDescent="0.2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  <c r="AC140" s="55"/>
      <c r="AD140" s="55"/>
      <c r="AE140" s="55"/>
      <c r="AF140" s="55"/>
      <c r="AG140" s="55"/>
      <c r="AH140" s="55"/>
      <c r="AI140" s="55"/>
      <c r="AJ140" s="55"/>
      <c r="AK140" s="55"/>
      <c r="AL140" s="55"/>
      <c r="AM140" s="55"/>
      <c r="AN140" s="55"/>
      <c r="AO140" s="55"/>
      <c r="AP140" s="55"/>
      <c r="AQ140" s="55"/>
      <c r="AR140" s="55"/>
      <c r="AS140" s="55"/>
      <c r="AT140" s="55"/>
      <c r="AU140" s="55"/>
      <c r="AV140" s="55"/>
      <c r="AW140" s="55"/>
      <c r="AX140" s="55"/>
      <c r="AY140" s="55"/>
      <c r="AZ140" s="55"/>
      <c r="BA140" s="55"/>
      <c r="BB140" s="55"/>
      <c r="BC140" s="55"/>
      <c r="BD140" s="55"/>
      <c r="BE140" s="55"/>
      <c r="BF140" s="55"/>
      <c r="BG140" s="55"/>
      <c r="BH140" s="55"/>
      <c r="BI140" s="55"/>
      <c r="BJ140" s="55"/>
      <c r="BK140" s="55"/>
      <c r="BL140" s="55"/>
      <c r="BM140" s="55"/>
      <c r="BN140" s="55"/>
      <c r="BO140" s="55"/>
      <c r="BP140" s="55"/>
      <c r="BQ140" s="55"/>
      <c r="BR140" s="55"/>
      <c r="BS140" s="55"/>
      <c r="BT140" s="55"/>
      <c r="BU140" s="55"/>
      <c r="BV140" s="55"/>
      <c r="BW140" s="55"/>
      <c r="BX140" s="55"/>
      <c r="BY140" s="55"/>
      <c r="BZ140" s="55"/>
      <c r="CA140" s="55"/>
      <c r="CB140" s="55"/>
      <c r="CC140" s="55"/>
      <c r="CD140" s="55"/>
      <c r="CE140" s="55"/>
      <c r="CF140" s="55"/>
      <c r="CG140" s="55"/>
      <c r="CH140" s="55"/>
      <c r="CI140" s="55"/>
      <c r="CJ140" s="55"/>
      <c r="CK140" s="55"/>
      <c r="CL140" s="55"/>
      <c r="CM140" s="55"/>
      <c r="CN140" s="55"/>
      <c r="CO140" s="55"/>
      <c r="CP140" s="55"/>
      <c r="CQ140" s="55"/>
      <c r="CR140" s="55"/>
      <c r="CS140" s="55"/>
      <c r="CT140" s="55"/>
      <c r="CU140" s="55"/>
      <c r="CV140" s="55"/>
      <c r="CW140" s="55"/>
      <c r="CX140" s="55"/>
      <c r="CY140" s="55"/>
      <c r="CZ140" s="55"/>
      <c r="DA140" s="55"/>
      <c r="DB140" s="55"/>
      <c r="DC140" s="55"/>
      <c r="DD140" s="55"/>
      <c r="DE140" s="55"/>
      <c r="DF140" s="55"/>
      <c r="DG140" s="55"/>
      <c r="DH140" s="55"/>
      <c r="DI140" s="55"/>
      <c r="DJ140" s="55"/>
      <c r="DK140" s="55"/>
      <c r="DL140" s="55"/>
      <c r="DM140" s="55"/>
      <c r="DN140" s="55"/>
      <c r="DO140" s="55"/>
      <c r="DP140" s="55"/>
      <c r="DQ140" s="55"/>
      <c r="DR140" s="55"/>
      <c r="DS140" s="55"/>
      <c r="DT140" s="55"/>
      <c r="DU140" s="55"/>
      <c r="DV140" s="55"/>
      <c r="DW140" s="55"/>
      <c r="DX140" s="55"/>
      <c r="DY140" s="55"/>
      <c r="DZ140" s="55"/>
      <c r="EA140" s="55"/>
      <c r="EB140" s="55"/>
      <c r="EC140" s="55"/>
      <c r="ED140" s="55"/>
      <c r="EE140" s="55"/>
      <c r="EF140" s="55"/>
      <c r="EG140" s="55"/>
      <c r="EH140" s="55"/>
      <c r="EI140" s="55"/>
      <c r="EJ140" s="55"/>
      <c r="EK140" s="55"/>
      <c r="EL140" s="55"/>
      <c r="EM140" s="55"/>
      <c r="EN140" s="55"/>
      <c r="EO140" s="55"/>
      <c r="EP140" s="55"/>
      <c r="EQ140" s="55"/>
      <c r="ER140" s="55"/>
      <c r="ES140" s="55"/>
      <c r="ET140" s="55"/>
      <c r="EU140" s="55"/>
      <c r="EV140" s="55"/>
      <c r="EW140" s="55"/>
      <c r="EX140" s="55"/>
      <c r="EY140" s="55"/>
      <c r="EZ140" s="55"/>
      <c r="FA140" s="55"/>
      <c r="FB140" s="55"/>
      <c r="FC140" s="55"/>
      <c r="FD140" s="55"/>
      <c r="FE140" s="55"/>
      <c r="FF140" s="55"/>
      <c r="FG140" s="55"/>
      <c r="FH140" s="55"/>
      <c r="FI140" s="55"/>
      <c r="FJ140" s="55"/>
      <c r="FK140" s="55"/>
      <c r="FL140" s="55"/>
      <c r="FM140" s="55"/>
      <c r="FN140" s="55"/>
      <c r="FO140" s="55"/>
      <c r="FP140" s="55"/>
      <c r="FQ140" s="55"/>
      <c r="FR140" s="55"/>
      <c r="FS140" s="55"/>
      <c r="FT140" s="55"/>
      <c r="FU140" s="55"/>
      <c r="FV140" s="55"/>
      <c r="FW140" s="55"/>
      <c r="FX140" s="55"/>
      <c r="FY140" s="55"/>
      <c r="FZ140" s="55"/>
      <c r="GA140" s="55"/>
      <c r="GB140" s="55"/>
      <c r="GC140" s="55"/>
      <c r="GD140" s="55"/>
      <c r="GE140" s="55"/>
      <c r="GF140" s="55"/>
      <c r="GG140" s="55"/>
      <c r="GH140" s="55"/>
      <c r="GI140" s="55"/>
      <c r="GJ140" s="55"/>
      <c r="GK140" s="55"/>
      <c r="GL140" s="55"/>
      <c r="GM140" s="55"/>
    </row>
    <row r="141" spans="1:195" hidden="1" x14ac:dyDescent="0.2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  <c r="AD141" s="55"/>
      <c r="AE141" s="55"/>
      <c r="AF141" s="55"/>
      <c r="AG141" s="55"/>
      <c r="AH141" s="55"/>
      <c r="AI141" s="55"/>
      <c r="AJ141" s="55"/>
      <c r="AK141" s="55"/>
      <c r="AL141" s="55"/>
      <c r="AM141" s="55"/>
      <c r="AN141" s="55"/>
      <c r="AO141" s="55"/>
      <c r="AP141" s="55"/>
      <c r="AQ141" s="55"/>
      <c r="AR141" s="55"/>
      <c r="AS141" s="55"/>
      <c r="AT141" s="55"/>
      <c r="AU141" s="55"/>
      <c r="AV141" s="55"/>
      <c r="AW141" s="55"/>
      <c r="AX141" s="55"/>
      <c r="AY141" s="55"/>
      <c r="AZ141" s="55"/>
      <c r="BA141" s="55"/>
      <c r="BB141" s="55"/>
      <c r="BC141" s="55"/>
      <c r="BD141" s="55"/>
      <c r="BE141" s="55"/>
      <c r="BF141" s="55"/>
      <c r="BG141" s="55"/>
      <c r="BH141" s="55"/>
      <c r="BI141" s="55"/>
      <c r="BJ141" s="55"/>
      <c r="BK141" s="55"/>
      <c r="BL141" s="55"/>
      <c r="BM141" s="55"/>
      <c r="BN141" s="55"/>
      <c r="BO141" s="55"/>
      <c r="BP141" s="55"/>
      <c r="BQ141" s="55"/>
      <c r="BR141" s="55"/>
      <c r="BS141" s="55"/>
      <c r="BT141" s="55"/>
      <c r="BU141" s="55"/>
      <c r="BV141" s="55"/>
      <c r="BW141" s="55"/>
      <c r="BX141" s="55"/>
      <c r="BY141" s="55"/>
      <c r="BZ141" s="55"/>
      <c r="CA141" s="55"/>
      <c r="CB141" s="55"/>
      <c r="CC141" s="55"/>
      <c r="CD141" s="55"/>
      <c r="CE141" s="55"/>
      <c r="CF141" s="55"/>
      <c r="CG141" s="55"/>
      <c r="CH141" s="55"/>
      <c r="CI141" s="55"/>
      <c r="CJ141" s="55"/>
      <c r="CK141" s="55"/>
      <c r="CL141" s="55"/>
      <c r="CM141" s="55"/>
      <c r="CN141" s="55"/>
      <c r="CO141" s="55"/>
      <c r="CP141" s="55"/>
      <c r="CQ141" s="55"/>
      <c r="CR141" s="55"/>
      <c r="CS141" s="55"/>
      <c r="CT141" s="55"/>
      <c r="CU141" s="55"/>
      <c r="CV141" s="55"/>
      <c r="CW141" s="55"/>
      <c r="CX141" s="55"/>
      <c r="CY141" s="55"/>
      <c r="CZ141" s="55"/>
      <c r="DA141" s="55"/>
      <c r="DB141" s="55"/>
      <c r="DC141" s="55"/>
      <c r="DD141" s="55"/>
      <c r="DE141" s="55"/>
      <c r="DF141" s="55"/>
      <c r="DG141" s="55"/>
      <c r="DH141" s="55"/>
      <c r="DI141" s="55"/>
      <c r="DJ141" s="55"/>
      <c r="DK141" s="55"/>
      <c r="DL141" s="55"/>
      <c r="DM141" s="55"/>
      <c r="DN141" s="55"/>
      <c r="DO141" s="55"/>
      <c r="DP141" s="55"/>
      <c r="DQ141" s="55"/>
      <c r="DR141" s="55"/>
      <c r="DS141" s="55"/>
      <c r="DT141" s="55"/>
      <c r="DU141" s="55"/>
      <c r="DV141" s="55"/>
      <c r="DW141" s="55"/>
      <c r="DX141" s="55"/>
      <c r="DY141" s="55"/>
      <c r="DZ141" s="55"/>
      <c r="EA141" s="55"/>
      <c r="EB141" s="55"/>
      <c r="EC141" s="55"/>
      <c r="ED141" s="55"/>
      <c r="EE141" s="55"/>
      <c r="EF141" s="55"/>
      <c r="EG141" s="55"/>
      <c r="EH141" s="55"/>
      <c r="EI141" s="55"/>
      <c r="EJ141" s="55"/>
      <c r="EK141" s="55"/>
      <c r="EL141" s="55"/>
      <c r="EM141" s="55"/>
      <c r="EN141" s="55"/>
      <c r="EO141" s="55"/>
      <c r="EP141" s="55"/>
      <c r="EQ141" s="55"/>
      <c r="ER141" s="55"/>
      <c r="ES141" s="55"/>
      <c r="ET141" s="55"/>
      <c r="EU141" s="55"/>
      <c r="EV141" s="55"/>
      <c r="EW141" s="55"/>
      <c r="EX141" s="55"/>
      <c r="EY141" s="55"/>
      <c r="EZ141" s="55"/>
      <c r="FA141" s="55"/>
      <c r="FB141" s="55"/>
      <c r="FC141" s="55"/>
      <c r="FD141" s="55"/>
      <c r="FE141" s="55"/>
      <c r="FF141" s="55"/>
      <c r="FG141" s="55"/>
      <c r="FH141" s="55"/>
      <c r="FI141" s="55"/>
      <c r="FJ141" s="55"/>
      <c r="FK141" s="55"/>
      <c r="FL141" s="55"/>
      <c r="FM141" s="55"/>
      <c r="FN141" s="55"/>
      <c r="FO141" s="55"/>
      <c r="FP141" s="55"/>
      <c r="FQ141" s="55"/>
      <c r="FR141" s="55"/>
      <c r="FS141" s="55"/>
      <c r="FT141" s="55"/>
      <c r="FU141" s="55"/>
      <c r="FV141" s="55"/>
      <c r="FW141" s="55"/>
      <c r="FX141" s="55"/>
      <c r="FY141" s="55"/>
      <c r="FZ141" s="55"/>
      <c r="GA141" s="55"/>
      <c r="GB141" s="55"/>
      <c r="GC141" s="55"/>
      <c r="GD141" s="55"/>
      <c r="GE141" s="55"/>
      <c r="GF141" s="55"/>
      <c r="GG141" s="55"/>
      <c r="GH141" s="55"/>
      <c r="GI141" s="55"/>
      <c r="GJ141" s="55"/>
      <c r="GK141" s="55"/>
      <c r="GL141" s="55"/>
      <c r="GM141" s="55"/>
    </row>
    <row r="142" spans="1:195" x14ac:dyDescent="0.2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  <c r="AD142" s="55"/>
      <c r="AE142" s="55"/>
      <c r="AF142" s="55"/>
      <c r="AG142" s="55"/>
      <c r="AH142" s="55"/>
      <c r="AI142" s="55"/>
      <c r="AJ142" s="55"/>
      <c r="AK142" s="55"/>
      <c r="AL142" s="55"/>
      <c r="AM142" s="55"/>
      <c r="AN142" s="55"/>
      <c r="AO142" s="55"/>
      <c r="AP142" s="55"/>
      <c r="AQ142" s="55"/>
      <c r="AR142" s="55"/>
      <c r="AS142" s="55"/>
      <c r="AT142" s="55"/>
      <c r="AU142" s="55"/>
      <c r="AV142" s="55"/>
      <c r="AW142" s="55"/>
      <c r="AX142" s="55"/>
      <c r="AY142" s="55"/>
      <c r="AZ142" s="55"/>
      <c r="BA142" s="55"/>
      <c r="BB142" s="55"/>
      <c r="BC142" s="55"/>
      <c r="BD142" s="55"/>
      <c r="BE142" s="55"/>
      <c r="BF142" s="55"/>
      <c r="BG142" s="55"/>
      <c r="BH142" s="55"/>
      <c r="BI142" s="55"/>
      <c r="BJ142" s="55"/>
      <c r="BK142" s="55"/>
      <c r="BL142" s="55"/>
      <c r="BM142" s="55"/>
      <c r="BN142" s="55"/>
      <c r="BO142" s="55"/>
      <c r="BP142" s="55"/>
      <c r="BQ142" s="55"/>
      <c r="BR142" s="55"/>
      <c r="BS142" s="55"/>
      <c r="BT142" s="55"/>
      <c r="BU142" s="55"/>
      <c r="BV142" s="55"/>
      <c r="BW142" s="55"/>
      <c r="BX142" s="55"/>
      <c r="BY142" s="55"/>
      <c r="BZ142" s="55"/>
      <c r="CA142" s="55"/>
      <c r="CB142" s="55"/>
      <c r="CC142" s="55"/>
      <c r="CD142" s="55"/>
      <c r="CE142" s="55"/>
      <c r="CF142" s="55"/>
      <c r="CG142" s="55"/>
      <c r="CH142" s="55"/>
      <c r="CI142" s="55"/>
      <c r="CJ142" s="55"/>
      <c r="CK142" s="55"/>
      <c r="CL142" s="55"/>
      <c r="CM142" s="55"/>
      <c r="CN142" s="55"/>
      <c r="CO142" s="55"/>
      <c r="CP142" s="55"/>
      <c r="CQ142" s="55"/>
      <c r="CR142" s="55"/>
      <c r="CS142" s="55"/>
      <c r="CT142" s="55"/>
      <c r="CU142" s="55"/>
      <c r="CV142" s="55"/>
      <c r="CW142" s="55"/>
      <c r="CX142" s="55"/>
      <c r="CY142" s="55"/>
      <c r="CZ142" s="55"/>
      <c r="DA142" s="55"/>
      <c r="DB142" s="55"/>
      <c r="DC142" s="55"/>
      <c r="DD142" s="55"/>
      <c r="DE142" s="55"/>
      <c r="DF142" s="55"/>
      <c r="DG142" s="55"/>
      <c r="DH142" s="55"/>
      <c r="DI142" s="55"/>
      <c r="DJ142" s="55"/>
      <c r="DK142" s="55"/>
      <c r="DL142" s="55"/>
      <c r="DM142" s="55"/>
      <c r="DN142" s="55"/>
      <c r="DO142" s="55"/>
      <c r="DP142" s="55"/>
      <c r="DQ142" s="55"/>
      <c r="DR142" s="55"/>
      <c r="DS142" s="55"/>
      <c r="DT142" s="55"/>
      <c r="DU142" s="55"/>
      <c r="DV142" s="55"/>
      <c r="DW142" s="55"/>
      <c r="DX142" s="55"/>
      <c r="DY142" s="55"/>
      <c r="DZ142" s="55"/>
      <c r="EA142" s="55"/>
      <c r="EB142" s="55"/>
      <c r="EC142" s="55"/>
      <c r="ED142" s="55"/>
      <c r="EE142" s="55"/>
      <c r="EF142" s="55"/>
      <c r="EG142" s="55"/>
      <c r="EH142" s="55"/>
      <c r="EI142" s="55"/>
      <c r="EJ142" s="55"/>
      <c r="EK142" s="55"/>
      <c r="EL142" s="55"/>
      <c r="EM142" s="55"/>
      <c r="EN142" s="55"/>
      <c r="EO142" s="55"/>
      <c r="EP142" s="55"/>
      <c r="EQ142" s="55"/>
      <c r="ER142" s="55"/>
      <c r="ES142" s="55"/>
      <c r="ET142" s="55"/>
      <c r="EU142" s="55"/>
      <c r="EV142" s="55"/>
      <c r="EW142" s="55"/>
      <c r="EX142" s="55"/>
      <c r="EY142" s="55"/>
      <c r="EZ142" s="55"/>
      <c r="FA142" s="55"/>
      <c r="FB142" s="55"/>
      <c r="FC142" s="55"/>
      <c r="FD142" s="55"/>
      <c r="FE142" s="55"/>
      <c r="FF142" s="55"/>
      <c r="FG142" s="55"/>
      <c r="FH142" s="55"/>
      <c r="FI142" s="55"/>
      <c r="FJ142" s="55"/>
      <c r="FK142" s="55"/>
      <c r="FL142" s="55"/>
      <c r="FM142" s="55"/>
      <c r="FN142" s="55"/>
      <c r="FO142" s="55"/>
      <c r="FP142" s="55"/>
      <c r="FQ142" s="55"/>
      <c r="FR142" s="55"/>
      <c r="FS142" s="55"/>
      <c r="FT142" s="55"/>
      <c r="FU142" s="55"/>
      <c r="FV142" s="55"/>
      <c r="FW142" s="55"/>
      <c r="FX142" s="55"/>
      <c r="FY142" s="55"/>
      <c r="FZ142" s="55"/>
      <c r="GA142" s="55"/>
      <c r="GB142" s="55"/>
      <c r="GC142" s="55"/>
      <c r="GD142" s="55"/>
      <c r="GE142" s="55"/>
      <c r="GF142" s="55"/>
      <c r="GG142" s="55"/>
      <c r="GH142" s="55"/>
      <c r="GI142" s="55"/>
      <c r="GJ142" s="55"/>
      <c r="GK142" s="55"/>
      <c r="GL142" s="55"/>
      <c r="GM142" s="55"/>
    </row>
    <row r="143" spans="1:195" x14ac:dyDescent="0.2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  <c r="AD143" s="55"/>
      <c r="AE143" s="55"/>
      <c r="AF143" s="55"/>
      <c r="AG143" s="55"/>
      <c r="AH143" s="55"/>
      <c r="AI143" s="55"/>
      <c r="AJ143" s="55"/>
      <c r="AK143" s="55"/>
      <c r="AL143" s="55"/>
      <c r="AM143" s="55"/>
      <c r="AN143" s="55"/>
      <c r="AO143" s="55"/>
      <c r="AP143" s="55"/>
      <c r="AQ143" s="55"/>
      <c r="AR143" s="55"/>
      <c r="AS143" s="55"/>
      <c r="AT143" s="55"/>
      <c r="AU143" s="55"/>
      <c r="AV143" s="55"/>
      <c r="AW143" s="55"/>
      <c r="AX143" s="55"/>
      <c r="AY143" s="55"/>
      <c r="AZ143" s="55"/>
      <c r="BA143" s="55"/>
      <c r="BB143" s="55"/>
      <c r="BC143" s="55"/>
      <c r="BD143" s="55"/>
      <c r="BE143" s="55"/>
      <c r="BF143" s="55"/>
      <c r="BG143" s="55"/>
      <c r="BH143" s="55"/>
      <c r="BI143" s="55"/>
      <c r="BJ143" s="55"/>
      <c r="BK143" s="55"/>
      <c r="BL143" s="55"/>
      <c r="BM143" s="55"/>
      <c r="BN143" s="55"/>
      <c r="BO143" s="55"/>
      <c r="BP143" s="55"/>
      <c r="BQ143" s="55"/>
      <c r="BR143" s="55"/>
      <c r="BS143" s="55"/>
      <c r="BT143" s="55"/>
      <c r="BU143" s="55"/>
      <c r="BV143" s="55"/>
      <c r="BW143" s="55"/>
      <c r="BX143" s="55"/>
      <c r="BY143" s="55"/>
      <c r="BZ143" s="55"/>
      <c r="CA143" s="55"/>
      <c r="CB143" s="55"/>
      <c r="CC143" s="55"/>
      <c r="CD143" s="55"/>
      <c r="CE143" s="55"/>
      <c r="CF143" s="55"/>
      <c r="CG143" s="55"/>
      <c r="CH143" s="55"/>
      <c r="CI143" s="55"/>
      <c r="CJ143" s="55"/>
      <c r="CK143" s="55"/>
      <c r="CL143" s="55"/>
      <c r="CM143" s="55"/>
      <c r="CN143" s="55"/>
      <c r="CO143" s="55"/>
      <c r="CP143" s="55"/>
      <c r="CQ143" s="55"/>
      <c r="CR143" s="55"/>
      <c r="CS143" s="55"/>
      <c r="CT143" s="55"/>
      <c r="CU143" s="55"/>
      <c r="CV143" s="55"/>
      <c r="CW143" s="55"/>
      <c r="CX143" s="55"/>
      <c r="CY143" s="55"/>
      <c r="CZ143" s="55"/>
      <c r="DA143" s="55"/>
      <c r="DB143" s="55"/>
      <c r="DC143" s="55"/>
      <c r="DD143" s="55"/>
      <c r="DE143" s="55"/>
      <c r="DF143" s="55"/>
      <c r="DG143" s="55"/>
      <c r="DH143" s="55"/>
      <c r="DI143" s="55"/>
      <c r="DJ143" s="55"/>
      <c r="DK143" s="55"/>
      <c r="DL143" s="55"/>
      <c r="DM143" s="55"/>
      <c r="DN143" s="55"/>
      <c r="DO143" s="55"/>
      <c r="DP143" s="55"/>
      <c r="DQ143" s="55"/>
      <c r="DR143" s="55"/>
      <c r="DS143" s="55"/>
      <c r="DT143" s="55"/>
      <c r="DU143" s="55"/>
      <c r="DV143" s="55"/>
      <c r="DW143" s="55"/>
      <c r="DX143" s="55"/>
      <c r="DY143" s="55"/>
      <c r="DZ143" s="55"/>
      <c r="EA143" s="55"/>
      <c r="EB143" s="55"/>
      <c r="EC143" s="55"/>
      <c r="ED143" s="55"/>
      <c r="EE143" s="55"/>
      <c r="EF143" s="55"/>
      <c r="EG143" s="55"/>
      <c r="EH143" s="55"/>
      <c r="EI143" s="55"/>
      <c r="EJ143" s="55"/>
      <c r="EK143" s="55"/>
      <c r="EL143" s="55"/>
      <c r="EM143" s="55"/>
      <c r="EN143" s="55"/>
      <c r="EO143" s="55"/>
      <c r="EP143" s="55"/>
      <c r="EQ143" s="55"/>
      <c r="ER143" s="55"/>
      <c r="ES143" s="55"/>
      <c r="ET143" s="55"/>
      <c r="EU143" s="55"/>
      <c r="EV143" s="55"/>
      <c r="EW143" s="55"/>
      <c r="EX143" s="55"/>
      <c r="EY143" s="55"/>
      <c r="EZ143" s="55"/>
      <c r="FA143" s="55"/>
      <c r="FB143" s="55"/>
      <c r="FC143" s="55"/>
      <c r="FD143" s="55"/>
      <c r="FE143" s="55"/>
      <c r="FF143" s="55"/>
      <c r="FG143" s="55"/>
      <c r="FH143" s="55"/>
      <c r="FI143" s="55"/>
      <c r="FJ143" s="55"/>
      <c r="FK143" s="55"/>
      <c r="FL143" s="55"/>
      <c r="FM143" s="55"/>
      <c r="FN143" s="55"/>
      <c r="FO143" s="55"/>
      <c r="FP143" s="55"/>
      <c r="FQ143" s="55"/>
      <c r="FR143" s="55"/>
      <c r="FS143" s="55"/>
      <c r="FT143" s="55"/>
      <c r="FU143" s="55"/>
      <c r="FV143" s="55"/>
      <c r="FW143" s="55"/>
      <c r="FX143" s="55"/>
      <c r="FY143" s="55"/>
      <c r="FZ143" s="55"/>
      <c r="GA143" s="55"/>
      <c r="GB143" s="55"/>
      <c r="GC143" s="55"/>
      <c r="GD143" s="55"/>
      <c r="GE143" s="55"/>
      <c r="GF143" s="55"/>
      <c r="GG143" s="55"/>
      <c r="GH143" s="55"/>
      <c r="GI143" s="55"/>
      <c r="GJ143" s="55"/>
      <c r="GK143" s="55"/>
      <c r="GL143" s="55"/>
      <c r="GM143" s="55"/>
    </row>
    <row r="144" spans="1:195" x14ac:dyDescent="0.2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  <c r="AD144" s="55"/>
      <c r="AE144" s="55"/>
      <c r="AF144" s="55"/>
      <c r="AG144" s="55"/>
      <c r="AH144" s="55"/>
      <c r="AI144" s="55"/>
      <c r="AJ144" s="55"/>
      <c r="AK144" s="55"/>
      <c r="AL144" s="55"/>
      <c r="AM144" s="55"/>
      <c r="AN144" s="55"/>
      <c r="AO144" s="55"/>
      <c r="AP144" s="55"/>
      <c r="AQ144" s="55"/>
      <c r="AR144" s="55"/>
      <c r="AS144" s="55"/>
      <c r="AT144" s="55"/>
      <c r="AU144" s="55"/>
      <c r="AV144" s="55"/>
      <c r="AW144" s="55"/>
      <c r="AX144" s="55"/>
      <c r="AY144" s="55"/>
      <c r="AZ144" s="55"/>
      <c r="BA144" s="55"/>
      <c r="BB144" s="55"/>
      <c r="BC144" s="55"/>
      <c r="BD144" s="55"/>
      <c r="BE144" s="55"/>
      <c r="BF144" s="55"/>
      <c r="BG144" s="55"/>
      <c r="BH144" s="55"/>
      <c r="BI144" s="55"/>
      <c r="BJ144" s="55"/>
      <c r="BK144" s="55"/>
      <c r="BL144" s="55"/>
      <c r="BM144" s="55"/>
      <c r="BN144" s="55"/>
      <c r="BO144" s="55"/>
      <c r="BP144" s="55"/>
      <c r="BQ144" s="55"/>
      <c r="BR144" s="55"/>
      <c r="BS144" s="55"/>
      <c r="BT144" s="55"/>
      <c r="BU144" s="55"/>
      <c r="BV144" s="55"/>
      <c r="BW144" s="55"/>
      <c r="BX144" s="55"/>
      <c r="BY144" s="55"/>
      <c r="BZ144" s="55"/>
      <c r="CA144" s="55"/>
      <c r="CB144" s="55"/>
      <c r="CC144" s="55"/>
      <c r="CD144" s="55"/>
      <c r="CE144" s="55"/>
      <c r="CF144" s="55"/>
      <c r="CG144" s="55"/>
      <c r="CH144" s="55"/>
      <c r="CI144" s="55"/>
      <c r="CJ144" s="55"/>
      <c r="CK144" s="55"/>
      <c r="CL144" s="55"/>
      <c r="CM144" s="55"/>
      <c r="CN144" s="55"/>
      <c r="CO144" s="55"/>
      <c r="CP144" s="55"/>
      <c r="CQ144" s="55"/>
      <c r="CR144" s="55"/>
      <c r="CS144" s="55"/>
      <c r="CT144" s="55"/>
      <c r="CU144" s="55"/>
      <c r="CV144" s="55"/>
      <c r="CW144" s="55"/>
      <c r="CX144" s="55"/>
      <c r="CY144" s="55"/>
      <c r="CZ144" s="55"/>
      <c r="DA144" s="55"/>
      <c r="DB144" s="55"/>
      <c r="DC144" s="55"/>
      <c r="DD144" s="55"/>
      <c r="DE144" s="55"/>
      <c r="DF144" s="55"/>
      <c r="DG144" s="55"/>
      <c r="DH144" s="55"/>
      <c r="DI144" s="55"/>
      <c r="DJ144" s="55"/>
      <c r="DK144" s="55"/>
      <c r="DL144" s="55"/>
      <c r="DM144" s="55"/>
      <c r="DN144" s="55"/>
      <c r="DO144" s="55"/>
      <c r="DP144" s="55"/>
      <c r="DQ144" s="55"/>
      <c r="DR144" s="55"/>
      <c r="DS144" s="55"/>
      <c r="DT144" s="55"/>
      <c r="DU144" s="55"/>
      <c r="DV144" s="55"/>
      <c r="DW144" s="55"/>
      <c r="DX144" s="55"/>
      <c r="DY144" s="55"/>
      <c r="DZ144" s="55"/>
      <c r="EA144" s="55"/>
      <c r="EB144" s="55"/>
      <c r="EC144" s="55"/>
      <c r="ED144" s="55"/>
      <c r="EE144" s="55"/>
      <c r="EF144" s="55"/>
      <c r="EG144" s="55"/>
      <c r="EH144" s="55"/>
      <c r="EI144" s="55"/>
      <c r="EJ144" s="55"/>
      <c r="EK144" s="55"/>
      <c r="EL144" s="55"/>
      <c r="EM144" s="55"/>
      <c r="EN144" s="55"/>
      <c r="EO144" s="55"/>
      <c r="EP144" s="55"/>
      <c r="EQ144" s="55"/>
      <c r="ER144" s="55"/>
      <c r="ES144" s="55"/>
      <c r="ET144" s="55"/>
      <c r="EU144" s="55"/>
      <c r="EV144" s="55"/>
      <c r="EW144" s="55"/>
      <c r="EX144" s="55"/>
      <c r="EY144" s="55"/>
      <c r="EZ144" s="55"/>
      <c r="FA144" s="55"/>
      <c r="FB144" s="55"/>
      <c r="FC144" s="55"/>
      <c r="FD144" s="55"/>
      <c r="FE144" s="55"/>
      <c r="FF144" s="55"/>
      <c r="FG144" s="55"/>
      <c r="FH144" s="55"/>
      <c r="FI144" s="55"/>
      <c r="FJ144" s="55"/>
      <c r="FK144" s="55"/>
      <c r="FL144" s="55"/>
      <c r="FM144" s="55"/>
      <c r="FN144" s="55"/>
      <c r="FO144" s="55"/>
      <c r="FP144" s="55"/>
      <c r="FQ144" s="55"/>
      <c r="FR144" s="55"/>
      <c r="FS144" s="55"/>
      <c r="FT144" s="55"/>
      <c r="FU144" s="55"/>
      <c r="FV144" s="55"/>
      <c r="FW144" s="55"/>
      <c r="FX144" s="55"/>
      <c r="FY144" s="55"/>
      <c r="FZ144" s="55"/>
      <c r="GA144" s="55"/>
      <c r="GB144" s="55"/>
      <c r="GC144" s="55"/>
      <c r="GD144" s="55"/>
      <c r="GE144" s="55"/>
      <c r="GF144" s="55"/>
      <c r="GG144" s="55"/>
      <c r="GH144" s="55"/>
      <c r="GI144" s="55"/>
      <c r="GJ144" s="55"/>
      <c r="GK144" s="55"/>
      <c r="GL144" s="55"/>
      <c r="GM144" s="55"/>
    </row>
    <row r="145" spans="1:195" x14ac:dyDescent="0.2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  <c r="AD145" s="55"/>
      <c r="AE145" s="55"/>
      <c r="AF145" s="55"/>
      <c r="AG145" s="55"/>
      <c r="AH145" s="55"/>
      <c r="AI145" s="55"/>
      <c r="AJ145" s="55"/>
      <c r="AK145" s="55"/>
      <c r="AL145" s="55"/>
      <c r="AM145" s="55"/>
      <c r="AN145" s="55"/>
      <c r="AO145" s="55"/>
      <c r="AP145" s="55"/>
      <c r="AQ145" s="55"/>
      <c r="AR145" s="55"/>
      <c r="AS145" s="55"/>
      <c r="AT145" s="55"/>
      <c r="AU145" s="55"/>
      <c r="AV145" s="55"/>
      <c r="AW145" s="55"/>
      <c r="AX145" s="55"/>
      <c r="AY145" s="55"/>
      <c r="AZ145" s="55"/>
      <c r="BA145" s="55"/>
      <c r="BB145" s="55"/>
      <c r="BC145" s="55"/>
      <c r="BD145" s="55"/>
      <c r="BE145" s="55"/>
      <c r="BF145" s="55"/>
      <c r="BG145" s="55"/>
      <c r="BH145" s="55"/>
      <c r="BI145" s="55"/>
      <c r="BJ145" s="55"/>
      <c r="BK145" s="55"/>
      <c r="BL145" s="55"/>
      <c r="BM145" s="55"/>
      <c r="BN145" s="55"/>
      <c r="BO145" s="55"/>
      <c r="BP145" s="55"/>
      <c r="BQ145" s="55"/>
      <c r="BR145" s="55"/>
      <c r="BS145" s="55"/>
      <c r="BT145" s="55"/>
      <c r="BU145" s="55"/>
      <c r="BV145" s="55"/>
      <c r="BW145" s="55"/>
      <c r="BX145" s="55"/>
      <c r="BY145" s="55"/>
      <c r="BZ145" s="55"/>
      <c r="CA145" s="55"/>
      <c r="CB145" s="55"/>
      <c r="CC145" s="55"/>
      <c r="CD145" s="55"/>
      <c r="CE145" s="55"/>
      <c r="CF145" s="55"/>
      <c r="CG145" s="55"/>
      <c r="CH145" s="55"/>
      <c r="CI145" s="55"/>
      <c r="CJ145" s="55"/>
      <c r="CK145" s="55"/>
      <c r="CL145" s="55"/>
      <c r="CM145" s="55"/>
      <c r="CN145" s="55"/>
      <c r="CO145" s="55"/>
      <c r="CP145" s="55"/>
      <c r="CQ145" s="55"/>
      <c r="CR145" s="55"/>
      <c r="CS145" s="55"/>
      <c r="CT145" s="55"/>
      <c r="CU145" s="55"/>
      <c r="CV145" s="55"/>
      <c r="CW145" s="55"/>
      <c r="CX145" s="55"/>
      <c r="CY145" s="55"/>
      <c r="CZ145" s="55"/>
      <c r="DA145" s="55"/>
      <c r="DB145" s="55"/>
      <c r="DC145" s="55"/>
      <c r="DD145" s="55"/>
      <c r="DE145" s="55"/>
      <c r="DF145" s="55"/>
      <c r="DG145" s="55"/>
      <c r="DH145" s="55"/>
      <c r="DI145" s="55"/>
      <c r="DJ145" s="55"/>
      <c r="DK145" s="55"/>
      <c r="DL145" s="55"/>
      <c r="DM145" s="55"/>
      <c r="DN145" s="55"/>
      <c r="DO145" s="55"/>
      <c r="DP145" s="55"/>
      <c r="DQ145" s="55"/>
      <c r="DR145" s="55"/>
      <c r="DS145" s="55"/>
      <c r="DT145" s="55"/>
      <c r="DU145" s="55"/>
      <c r="DV145" s="55"/>
      <c r="DW145" s="55"/>
      <c r="DX145" s="55"/>
      <c r="DY145" s="55"/>
      <c r="DZ145" s="55"/>
      <c r="EA145" s="55"/>
      <c r="EB145" s="55"/>
      <c r="EC145" s="55"/>
      <c r="ED145" s="55"/>
      <c r="EE145" s="55"/>
      <c r="EF145" s="55"/>
      <c r="EG145" s="55"/>
      <c r="EH145" s="55"/>
      <c r="EI145" s="55"/>
      <c r="EJ145" s="55"/>
      <c r="EK145" s="55"/>
      <c r="EL145" s="55"/>
      <c r="EM145" s="55"/>
      <c r="EN145" s="55"/>
      <c r="EO145" s="55"/>
      <c r="EP145" s="55"/>
      <c r="EQ145" s="55"/>
      <c r="ER145" s="55"/>
      <c r="ES145" s="55"/>
      <c r="ET145" s="55"/>
      <c r="EU145" s="55"/>
      <c r="EV145" s="55"/>
      <c r="EW145" s="55"/>
      <c r="EX145" s="55"/>
      <c r="EY145" s="55"/>
      <c r="EZ145" s="55"/>
      <c r="FA145" s="55"/>
      <c r="FB145" s="55"/>
      <c r="FC145" s="55"/>
      <c r="FD145" s="55"/>
      <c r="FE145" s="55"/>
      <c r="FF145" s="55"/>
      <c r="FG145" s="55"/>
      <c r="FH145" s="55"/>
      <c r="FI145" s="55"/>
      <c r="FJ145" s="55"/>
      <c r="FK145" s="55"/>
      <c r="FL145" s="55"/>
      <c r="FM145" s="55"/>
      <c r="FN145" s="55"/>
      <c r="FO145" s="55"/>
      <c r="FP145" s="55"/>
      <c r="FQ145" s="55"/>
      <c r="FR145" s="55"/>
      <c r="FS145" s="55"/>
      <c r="FT145" s="55"/>
      <c r="FU145" s="55"/>
      <c r="FV145" s="55"/>
      <c r="FW145" s="55"/>
      <c r="FX145" s="55"/>
      <c r="FY145" s="55"/>
      <c r="FZ145" s="55"/>
      <c r="GA145" s="55"/>
      <c r="GB145" s="55"/>
      <c r="GC145" s="55"/>
      <c r="GD145" s="55"/>
      <c r="GE145" s="55"/>
      <c r="GF145" s="55"/>
      <c r="GG145" s="55"/>
      <c r="GH145" s="55"/>
      <c r="GI145" s="55"/>
      <c r="GJ145" s="55"/>
      <c r="GK145" s="55"/>
      <c r="GL145" s="55"/>
      <c r="GM145" s="55"/>
    </row>
    <row r="146" spans="1:195" x14ac:dyDescent="0.2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  <c r="AD146" s="55"/>
      <c r="AE146" s="55"/>
      <c r="AF146" s="55"/>
      <c r="AG146" s="55"/>
      <c r="AH146" s="55"/>
      <c r="AI146" s="55"/>
      <c r="AJ146" s="55"/>
      <c r="AK146" s="55"/>
      <c r="AL146" s="55"/>
      <c r="AM146" s="55"/>
      <c r="AN146" s="55"/>
      <c r="AO146" s="55"/>
      <c r="AP146" s="55"/>
      <c r="AQ146" s="55"/>
      <c r="AR146" s="55"/>
      <c r="AS146" s="55"/>
      <c r="AT146" s="55"/>
      <c r="AU146" s="55"/>
      <c r="AV146" s="55"/>
      <c r="AW146" s="55"/>
      <c r="AX146" s="55"/>
      <c r="AY146" s="55"/>
      <c r="AZ146" s="55"/>
      <c r="BA146" s="55"/>
      <c r="BB146" s="55"/>
      <c r="BC146" s="55"/>
      <c r="BD146" s="55"/>
      <c r="BE146" s="55"/>
      <c r="BF146" s="55"/>
      <c r="BG146" s="55"/>
      <c r="BH146" s="55"/>
      <c r="BI146" s="55"/>
      <c r="BJ146" s="55"/>
      <c r="BK146" s="55"/>
      <c r="BL146" s="55"/>
      <c r="BM146" s="55"/>
      <c r="BN146" s="55"/>
      <c r="BO146" s="55"/>
      <c r="BP146" s="55"/>
      <c r="BQ146" s="55"/>
      <c r="BR146" s="55"/>
      <c r="BS146" s="55"/>
      <c r="BT146" s="55"/>
      <c r="BU146" s="55"/>
      <c r="BV146" s="55"/>
      <c r="BW146" s="55"/>
      <c r="BX146" s="55"/>
      <c r="BY146" s="55"/>
      <c r="BZ146" s="55"/>
      <c r="CA146" s="55"/>
      <c r="CB146" s="55"/>
      <c r="CC146" s="55"/>
      <c r="CD146" s="55"/>
      <c r="CE146" s="55"/>
      <c r="CF146" s="55"/>
      <c r="CG146" s="55"/>
      <c r="CH146" s="55"/>
      <c r="CI146" s="55"/>
      <c r="CJ146" s="55"/>
      <c r="CK146" s="55"/>
      <c r="CL146" s="55"/>
      <c r="CM146" s="55"/>
      <c r="CN146" s="55"/>
      <c r="CO146" s="55"/>
      <c r="CP146" s="55"/>
      <c r="CQ146" s="55"/>
      <c r="CR146" s="55"/>
      <c r="CS146" s="55"/>
      <c r="CT146" s="55"/>
      <c r="CU146" s="55"/>
      <c r="CV146" s="55"/>
      <c r="CW146" s="55"/>
      <c r="CX146" s="55"/>
      <c r="CY146" s="55"/>
      <c r="CZ146" s="55"/>
      <c r="DA146" s="55"/>
      <c r="DB146" s="55"/>
      <c r="DC146" s="55"/>
      <c r="DD146" s="55"/>
      <c r="DE146" s="55"/>
      <c r="DF146" s="55"/>
      <c r="DG146" s="55"/>
      <c r="DH146" s="55"/>
      <c r="DI146" s="55"/>
      <c r="DJ146" s="55"/>
      <c r="DK146" s="55"/>
      <c r="DL146" s="55"/>
      <c r="DM146" s="55"/>
      <c r="DN146" s="55"/>
      <c r="DO146" s="55"/>
      <c r="DP146" s="55"/>
      <c r="DQ146" s="55"/>
      <c r="DR146" s="55"/>
      <c r="DS146" s="55"/>
      <c r="DT146" s="55"/>
      <c r="DU146" s="55"/>
      <c r="DV146" s="55"/>
      <c r="DW146" s="55"/>
      <c r="DX146" s="55"/>
      <c r="DY146" s="55"/>
      <c r="DZ146" s="55"/>
      <c r="EA146" s="55"/>
      <c r="EB146" s="55"/>
      <c r="EC146" s="55"/>
      <c r="ED146" s="55"/>
      <c r="EE146" s="55"/>
      <c r="EF146" s="55"/>
      <c r="EG146" s="55"/>
      <c r="EH146" s="55"/>
      <c r="EI146" s="55"/>
      <c r="EJ146" s="55"/>
      <c r="EK146" s="55"/>
      <c r="EL146" s="55"/>
      <c r="EM146" s="55"/>
      <c r="EN146" s="55"/>
      <c r="EO146" s="55"/>
      <c r="EP146" s="55"/>
      <c r="EQ146" s="55"/>
      <c r="ER146" s="55"/>
      <c r="ES146" s="55"/>
      <c r="ET146" s="55"/>
      <c r="EU146" s="55"/>
      <c r="EV146" s="55"/>
      <c r="EW146" s="55"/>
      <c r="EX146" s="55"/>
      <c r="EY146" s="55"/>
      <c r="EZ146" s="55"/>
      <c r="FA146" s="55"/>
      <c r="FB146" s="55"/>
      <c r="FC146" s="55"/>
      <c r="FD146" s="55"/>
      <c r="FE146" s="55"/>
      <c r="FF146" s="55"/>
      <c r="FG146" s="55"/>
      <c r="FH146" s="55"/>
      <c r="FI146" s="55"/>
      <c r="FJ146" s="55"/>
      <c r="FK146" s="55"/>
      <c r="FL146" s="55"/>
      <c r="FM146" s="55"/>
      <c r="FN146" s="55"/>
      <c r="FO146" s="55"/>
      <c r="FP146" s="55"/>
      <c r="FQ146" s="55"/>
      <c r="FR146" s="55"/>
      <c r="FS146" s="55"/>
      <c r="FT146" s="55"/>
      <c r="FU146" s="55"/>
      <c r="FV146" s="55"/>
      <c r="FW146" s="55"/>
      <c r="FX146" s="55"/>
      <c r="FY146" s="55"/>
      <c r="FZ146" s="55"/>
      <c r="GA146" s="55"/>
      <c r="GB146" s="55"/>
      <c r="GC146" s="55"/>
      <c r="GD146" s="55"/>
      <c r="GE146" s="55"/>
      <c r="GF146" s="55"/>
      <c r="GG146" s="55"/>
      <c r="GH146" s="55"/>
      <c r="GI146" s="55"/>
      <c r="GJ146" s="55"/>
      <c r="GK146" s="55"/>
      <c r="GL146" s="55"/>
      <c r="GM146" s="55"/>
    </row>
    <row r="147" spans="1:195" x14ac:dyDescent="0.2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  <c r="AD147" s="55"/>
      <c r="AE147" s="55"/>
      <c r="AF147" s="55"/>
      <c r="AG147" s="55"/>
      <c r="AH147" s="55"/>
      <c r="AI147" s="55"/>
      <c r="AJ147" s="55"/>
      <c r="AK147" s="55"/>
      <c r="AL147" s="55"/>
      <c r="AM147" s="55"/>
      <c r="AN147" s="55"/>
      <c r="AO147" s="55"/>
      <c r="AP147" s="55"/>
      <c r="AQ147" s="55"/>
      <c r="AR147" s="55"/>
      <c r="AS147" s="55"/>
      <c r="AT147" s="55"/>
      <c r="AU147" s="55"/>
      <c r="AV147" s="55"/>
      <c r="AW147" s="55"/>
      <c r="AX147" s="55"/>
      <c r="AY147" s="55"/>
      <c r="AZ147" s="55"/>
      <c r="BA147" s="55"/>
      <c r="BB147" s="55"/>
      <c r="BC147" s="55"/>
      <c r="BD147" s="55"/>
      <c r="BE147" s="55"/>
      <c r="BF147" s="55"/>
      <c r="BG147" s="55"/>
      <c r="BH147" s="55"/>
      <c r="BI147" s="55"/>
      <c r="BJ147" s="55"/>
      <c r="BK147" s="55"/>
      <c r="BL147" s="55"/>
      <c r="BM147" s="55"/>
      <c r="BN147" s="55"/>
      <c r="BO147" s="55"/>
      <c r="BP147" s="55"/>
      <c r="BQ147" s="55"/>
      <c r="BR147" s="55"/>
      <c r="BS147" s="55"/>
      <c r="BT147" s="55"/>
      <c r="BU147" s="55"/>
      <c r="BV147" s="55"/>
      <c r="BW147" s="55"/>
      <c r="BX147" s="55"/>
      <c r="BY147" s="55"/>
      <c r="BZ147" s="55"/>
      <c r="CA147" s="55"/>
      <c r="CB147" s="55"/>
      <c r="CC147" s="55"/>
      <c r="CD147" s="55"/>
      <c r="CE147" s="55"/>
      <c r="CF147" s="55"/>
      <c r="CG147" s="55"/>
      <c r="CH147" s="55"/>
      <c r="CI147" s="55"/>
      <c r="CJ147" s="55"/>
      <c r="CK147" s="55"/>
      <c r="CL147" s="55"/>
      <c r="CM147" s="55"/>
      <c r="CN147" s="55"/>
      <c r="CO147" s="55"/>
      <c r="CP147" s="55"/>
      <c r="CQ147" s="55"/>
      <c r="CR147" s="55"/>
      <c r="CS147" s="55"/>
      <c r="CT147" s="55"/>
      <c r="CU147" s="55"/>
      <c r="CV147" s="55"/>
      <c r="CW147" s="55"/>
      <c r="CX147" s="55"/>
      <c r="CY147" s="55"/>
      <c r="CZ147" s="55"/>
      <c r="DA147" s="55"/>
      <c r="DB147" s="55"/>
      <c r="DC147" s="55"/>
      <c r="DD147" s="55"/>
      <c r="DE147" s="55"/>
      <c r="DF147" s="55"/>
      <c r="DG147" s="55"/>
      <c r="DH147" s="55"/>
      <c r="DI147" s="55"/>
      <c r="DJ147" s="55"/>
      <c r="DK147" s="55"/>
      <c r="DL147" s="55"/>
      <c r="DM147" s="55"/>
      <c r="DN147" s="55"/>
      <c r="DO147" s="55"/>
      <c r="DP147" s="55"/>
      <c r="DQ147" s="55"/>
      <c r="DR147" s="55"/>
      <c r="DS147" s="55"/>
      <c r="DT147" s="55"/>
      <c r="DU147" s="55"/>
      <c r="DV147" s="55"/>
      <c r="DW147" s="55"/>
      <c r="DX147" s="55"/>
      <c r="DY147" s="55"/>
      <c r="DZ147" s="55"/>
      <c r="EA147" s="55"/>
      <c r="EB147" s="55"/>
      <c r="EC147" s="55"/>
      <c r="ED147" s="55"/>
      <c r="EE147" s="55"/>
      <c r="EF147" s="55"/>
      <c r="EG147" s="55"/>
      <c r="EH147" s="55"/>
      <c r="EI147" s="55"/>
      <c r="EJ147" s="55"/>
      <c r="EK147" s="55"/>
      <c r="EL147" s="55"/>
      <c r="EM147" s="55"/>
      <c r="EN147" s="55"/>
      <c r="EO147" s="55"/>
      <c r="EP147" s="55"/>
      <c r="EQ147" s="55"/>
      <c r="ER147" s="55"/>
      <c r="ES147" s="55"/>
      <c r="ET147" s="55"/>
      <c r="EU147" s="55"/>
      <c r="EV147" s="55"/>
      <c r="EW147" s="55"/>
      <c r="EX147" s="55"/>
      <c r="EY147" s="55"/>
      <c r="EZ147" s="55"/>
      <c r="FA147" s="55"/>
      <c r="FB147" s="55"/>
      <c r="FC147" s="55"/>
      <c r="FD147" s="55"/>
      <c r="FE147" s="55"/>
      <c r="FF147" s="55"/>
      <c r="FG147" s="55"/>
      <c r="FH147" s="55"/>
      <c r="FI147" s="55"/>
      <c r="FJ147" s="55"/>
      <c r="FK147" s="55"/>
      <c r="FL147" s="55"/>
      <c r="FM147" s="55"/>
      <c r="FN147" s="55"/>
      <c r="FO147" s="55"/>
      <c r="FP147" s="55"/>
      <c r="FQ147" s="55"/>
      <c r="FR147" s="55"/>
      <c r="FS147" s="55"/>
      <c r="FT147" s="55"/>
      <c r="FU147" s="55"/>
      <c r="FV147" s="55"/>
      <c r="FW147" s="55"/>
      <c r="FX147" s="55"/>
      <c r="FY147" s="55"/>
      <c r="FZ147" s="55"/>
      <c r="GA147" s="55"/>
      <c r="GB147" s="55"/>
      <c r="GC147" s="55"/>
      <c r="GD147" s="55"/>
      <c r="GE147" s="55"/>
      <c r="GF147" s="55"/>
      <c r="GG147" s="55"/>
      <c r="GH147" s="55"/>
      <c r="GI147" s="55"/>
      <c r="GJ147" s="55"/>
      <c r="GK147" s="55"/>
      <c r="GL147" s="55"/>
      <c r="GM147" s="55"/>
    </row>
    <row r="148" spans="1:195" x14ac:dyDescent="0.2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  <c r="AD148" s="55"/>
      <c r="AE148" s="55"/>
      <c r="AF148" s="55"/>
      <c r="AG148" s="55"/>
      <c r="AH148" s="55"/>
      <c r="AI148" s="55"/>
      <c r="AJ148" s="55"/>
      <c r="AK148" s="55"/>
      <c r="AL148" s="55"/>
      <c r="AM148" s="55"/>
      <c r="AN148" s="55"/>
      <c r="AO148" s="55"/>
      <c r="AP148" s="55"/>
      <c r="AQ148" s="55"/>
      <c r="AR148" s="55"/>
      <c r="AS148" s="55"/>
      <c r="AT148" s="55"/>
      <c r="AU148" s="55"/>
      <c r="AV148" s="55"/>
      <c r="AW148" s="55"/>
      <c r="AX148" s="55"/>
      <c r="AY148" s="55"/>
      <c r="AZ148" s="55"/>
      <c r="BA148" s="55"/>
      <c r="BB148" s="55"/>
      <c r="BC148" s="55"/>
      <c r="BD148" s="55"/>
      <c r="BE148" s="55"/>
      <c r="BF148" s="55"/>
      <c r="BG148" s="55"/>
      <c r="BH148" s="55"/>
      <c r="BI148" s="55"/>
      <c r="BJ148" s="55"/>
      <c r="BK148" s="55"/>
      <c r="BL148" s="55"/>
      <c r="BM148" s="55"/>
      <c r="BN148" s="55"/>
      <c r="BO148" s="55"/>
      <c r="BP148" s="55"/>
      <c r="BQ148" s="55"/>
      <c r="BR148" s="55"/>
      <c r="BS148" s="55"/>
      <c r="BT148" s="55"/>
      <c r="BU148" s="55"/>
      <c r="BV148" s="55"/>
      <c r="BW148" s="55"/>
      <c r="BX148" s="55"/>
      <c r="BY148" s="55"/>
      <c r="BZ148" s="55"/>
      <c r="CA148" s="55"/>
      <c r="CB148" s="55"/>
      <c r="CC148" s="55"/>
      <c r="CD148" s="55"/>
      <c r="CE148" s="55"/>
      <c r="CF148" s="55"/>
      <c r="CG148" s="55"/>
      <c r="CH148" s="55"/>
      <c r="CI148" s="55"/>
      <c r="CJ148" s="55"/>
      <c r="CK148" s="55"/>
      <c r="CL148" s="55"/>
      <c r="CM148" s="55"/>
      <c r="CN148" s="55"/>
      <c r="CO148" s="55"/>
      <c r="CP148" s="55"/>
      <c r="CQ148" s="55"/>
      <c r="CR148" s="55"/>
      <c r="CS148" s="55"/>
      <c r="CT148" s="55"/>
      <c r="CU148" s="55"/>
      <c r="CV148" s="55"/>
      <c r="CW148" s="55"/>
      <c r="CX148" s="55"/>
      <c r="CY148" s="55"/>
      <c r="CZ148" s="55"/>
      <c r="DA148" s="55"/>
      <c r="DB148" s="55"/>
      <c r="DC148" s="55"/>
      <c r="DD148" s="55"/>
      <c r="DE148" s="55"/>
      <c r="DF148" s="55"/>
      <c r="DG148" s="55"/>
      <c r="DH148" s="55"/>
      <c r="DI148" s="55"/>
      <c r="DJ148" s="55"/>
      <c r="DK148" s="55"/>
      <c r="DL148" s="55"/>
      <c r="DM148" s="55"/>
      <c r="DN148" s="55"/>
      <c r="DO148" s="55"/>
      <c r="DP148" s="55"/>
      <c r="DQ148" s="55"/>
      <c r="DR148" s="55"/>
      <c r="DS148" s="55"/>
      <c r="DT148" s="55"/>
      <c r="DU148" s="55"/>
      <c r="DV148" s="55"/>
      <c r="DW148" s="55"/>
      <c r="DX148" s="55"/>
      <c r="DY148" s="55"/>
      <c r="DZ148" s="55"/>
      <c r="EA148" s="55"/>
      <c r="EB148" s="55"/>
      <c r="EC148" s="55"/>
      <c r="ED148" s="55"/>
      <c r="EE148" s="55"/>
      <c r="EF148" s="55"/>
      <c r="EG148" s="55"/>
      <c r="EH148" s="55"/>
      <c r="EI148" s="55"/>
      <c r="EJ148" s="55"/>
      <c r="EK148" s="55"/>
      <c r="EL148" s="55"/>
      <c r="EM148" s="55"/>
      <c r="EN148" s="55"/>
      <c r="EO148" s="55"/>
      <c r="EP148" s="55"/>
      <c r="EQ148" s="55"/>
      <c r="ER148" s="55"/>
      <c r="ES148" s="55"/>
      <c r="ET148" s="55"/>
      <c r="EU148" s="55"/>
      <c r="EV148" s="55"/>
      <c r="EW148" s="55"/>
      <c r="EX148" s="55"/>
      <c r="EY148" s="55"/>
      <c r="EZ148" s="55"/>
      <c r="FA148" s="55"/>
      <c r="FB148" s="55"/>
      <c r="FC148" s="55"/>
      <c r="FD148" s="55"/>
      <c r="FE148" s="55"/>
      <c r="FF148" s="55"/>
      <c r="FG148" s="55"/>
      <c r="FH148" s="55"/>
      <c r="FI148" s="55"/>
      <c r="FJ148" s="55"/>
      <c r="FK148" s="55"/>
      <c r="FL148" s="55"/>
      <c r="FM148" s="55"/>
      <c r="FN148" s="55"/>
      <c r="FO148" s="55"/>
      <c r="FP148" s="55"/>
      <c r="FQ148" s="55"/>
      <c r="FR148" s="55"/>
      <c r="FS148" s="55"/>
      <c r="FT148" s="55"/>
      <c r="FU148" s="55"/>
      <c r="FV148" s="55"/>
      <c r="FW148" s="55"/>
      <c r="FX148" s="55"/>
      <c r="FY148" s="55"/>
      <c r="FZ148" s="55"/>
      <c r="GA148" s="55"/>
      <c r="GB148" s="55"/>
      <c r="GC148" s="55"/>
      <c r="GD148" s="55"/>
      <c r="GE148" s="55"/>
      <c r="GF148" s="55"/>
      <c r="GG148" s="55"/>
      <c r="GH148" s="55"/>
      <c r="GI148" s="55"/>
      <c r="GJ148" s="55"/>
      <c r="GK148" s="55"/>
      <c r="GL148" s="55"/>
      <c r="GM148" s="55"/>
    </row>
    <row r="149" spans="1:195" x14ac:dyDescent="0.2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  <c r="AD149" s="55"/>
      <c r="AE149" s="55"/>
      <c r="AF149" s="55"/>
      <c r="AG149" s="55"/>
      <c r="AH149" s="55"/>
      <c r="AI149" s="55"/>
      <c r="AJ149" s="55"/>
      <c r="AK149" s="55"/>
      <c r="AL149" s="55"/>
      <c r="AM149" s="55"/>
      <c r="AN149" s="55"/>
      <c r="AO149" s="55"/>
      <c r="AP149" s="55"/>
      <c r="AQ149" s="55"/>
      <c r="AR149" s="55"/>
      <c r="AS149" s="55"/>
      <c r="AT149" s="55"/>
      <c r="AU149" s="55"/>
      <c r="AV149" s="55"/>
      <c r="AW149" s="55"/>
      <c r="AX149" s="55"/>
      <c r="AY149" s="55"/>
      <c r="AZ149" s="55"/>
      <c r="BA149" s="55"/>
      <c r="BB149" s="55"/>
      <c r="BC149" s="55"/>
      <c r="BD149" s="55"/>
      <c r="BE149" s="55"/>
      <c r="BF149" s="55"/>
      <c r="BG149" s="55"/>
      <c r="BH149" s="55"/>
      <c r="BI149" s="55"/>
      <c r="BJ149" s="55"/>
      <c r="BK149" s="55"/>
      <c r="BL149" s="55"/>
      <c r="BM149" s="55"/>
      <c r="BN149" s="55"/>
      <c r="BO149" s="55"/>
      <c r="BP149" s="55"/>
      <c r="BQ149" s="55"/>
      <c r="BR149" s="55"/>
      <c r="BS149" s="55"/>
      <c r="BT149" s="55"/>
      <c r="BU149" s="55"/>
      <c r="BV149" s="55"/>
      <c r="BW149" s="55"/>
      <c r="BX149" s="55"/>
      <c r="BY149" s="55"/>
      <c r="BZ149" s="55"/>
      <c r="CA149" s="55"/>
      <c r="CB149" s="55"/>
      <c r="CC149" s="55"/>
      <c r="CD149" s="55"/>
      <c r="CE149" s="55"/>
      <c r="CF149" s="55"/>
      <c r="CG149" s="55"/>
      <c r="CH149" s="55"/>
      <c r="CI149" s="55"/>
      <c r="CJ149" s="55"/>
      <c r="CK149" s="55"/>
      <c r="CL149" s="55"/>
      <c r="CM149" s="55"/>
      <c r="CN149" s="55"/>
      <c r="CO149" s="55"/>
      <c r="CP149" s="55"/>
      <c r="CQ149" s="55"/>
      <c r="CR149" s="55"/>
      <c r="CS149" s="55"/>
      <c r="CT149" s="55"/>
      <c r="CU149" s="55"/>
      <c r="CV149" s="55"/>
      <c r="CW149" s="55"/>
      <c r="CX149" s="55"/>
      <c r="CY149" s="55"/>
      <c r="CZ149" s="55"/>
      <c r="DA149" s="55"/>
      <c r="DB149" s="55"/>
      <c r="DC149" s="55"/>
      <c r="DD149" s="55"/>
      <c r="DE149" s="55"/>
      <c r="DF149" s="55"/>
      <c r="DG149" s="55"/>
      <c r="DH149" s="55"/>
      <c r="DI149" s="55"/>
      <c r="DJ149" s="55"/>
      <c r="DK149" s="55"/>
      <c r="DL149" s="55"/>
      <c r="DM149" s="55"/>
      <c r="DN149" s="55"/>
      <c r="DO149" s="55"/>
      <c r="DP149" s="55"/>
      <c r="DQ149" s="55"/>
      <c r="DR149" s="55"/>
      <c r="DS149" s="55"/>
      <c r="DT149" s="55"/>
      <c r="DU149" s="55"/>
      <c r="DV149" s="55"/>
      <c r="DW149" s="55"/>
      <c r="DX149" s="55"/>
      <c r="DY149" s="55"/>
      <c r="DZ149" s="55"/>
      <c r="EA149" s="55"/>
      <c r="EB149" s="55"/>
      <c r="EC149" s="55"/>
      <c r="ED149" s="55"/>
      <c r="EE149" s="55"/>
      <c r="EF149" s="55"/>
      <c r="EG149" s="55"/>
      <c r="EH149" s="55"/>
      <c r="EI149" s="55"/>
      <c r="EJ149" s="55"/>
      <c r="EK149" s="55"/>
      <c r="EL149" s="55"/>
      <c r="EM149" s="55"/>
      <c r="EN149" s="55"/>
      <c r="EO149" s="55"/>
      <c r="EP149" s="55"/>
      <c r="EQ149" s="55"/>
      <c r="ER149" s="55"/>
      <c r="ES149" s="55"/>
      <c r="ET149" s="55"/>
      <c r="EU149" s="55"/>
      <c r="EV149" s="55"/>
      <c r="EW149" s="55"/>
      <c r="EX149" s="55"/>
      <c r="EY149" s="55"/>
      <c r="EZ149" s="55"/>
      <c r="FA149" s="55"/>
      <c r="FB149" s="55"/>
      <c r="FC149" s="55"/>
      <c r="FD149" s="55"/>
      <c r="FE149" s="55"/>
      <c r="FF149" s="55"/>
      <c r="FG149" s="55"/>
      <c r="FH149" s="55"/>
      <c r="FI149" s="55"/>
      <c r="FJ149" s="55"/>
      <c r="FK149" s="55"/>
      <c r="FL149" s="55"/>
      <c r="FM149" s="55"/>
      <c r="FN149" s="55"/>
      <c r="FO149" s="55"/>
      <c r="FP149" s="55"/>
      <c r="FQ149" s="55"/>
      <c r="FR149" s="55"/>
      <c r="FS149" s="55"/>
      <c r="FT149" s="55"/>
      <c r="FU149" s="55"/>
      <c r="FV149" s="55"/>
      <c r="FW149" s="55"/>
      <c r="FX149" s="55"/>
      <c r="FY149" s="55"/>
      <c r="FZ149" s="55"/>
      <c r="GA149" s="55"/>
      <c r="GB149" s="55"/>
      <c r="GC149" s="55"/>
      <c r="GD149" s="55"/>
      <c r="GE149" s="55"/>
      <c r="GF149" s="55"/>
      <c r="GG149" s="55"/>
      <c r="GH149" s="55"/>
      <c r="GI149" s="55"/>
      <c r="GJ149" s="55"/>
      <c r="GK149" s="55"/>
      <c r="GL149" s="55"/>
      <c r="GM149" s="55"/>
    </row>
    <row r="150" spans="1:195" x14ac:dyDescent="0.2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  <c r="AD150" s="55"/>
      <c r="AE150" s="55"/>
      <c r="AF150" s="55"/>
      <c r="AG150" s="55"/>
      <c r="AH150" s="55"/>
      <c r="AI150" s="55"/>
      <c r="AJ150" s="55"/>
      <c r="AK150" s="55"/>
      <c r="AL150" s="55"/>
      <c r="AM150" s="55"/>
      <c r="AN150" s="55"/>
      <c r="AO150" s="55"/>
      <c r="AP150" s="55"/>
      <c r="AQ150" s="55"/>
      <c r="AR150" s="55"/>
      <c r="AS150" s="55"/>
      <c r="AT150" s="55"/>
      <c r="AU150" s="55"/>
      <c r="AV150" s="55"/>
      <c r="AW150" s="55"/>
      <c r="AX150" s="55"/>
      <c r="AY150" s="55"/>
      <c r="AZ150" s="55"/>
      <c r="BA150" s="55"/>
      <c r="BB150" s="55"/>
      <c r="BC150" s="55"/>
      <c r="BD150" s="55"/>
      <c r="BE150" s="55"/>
      <c r="BF150" s="55"/>
      <c r="BG150" s="55"/>
      <c r="BH150" s="55"/>
      <c r="BI150" s="55"/>
      <c r="BJ150" s="55"/>
      <c r="BK150" s="55"/>
      <c r="BL150" s="55"/>
      <c r="BM150" s="55"/>
      <c r="BN150" s="55"/>
      <c r="BO150" s="55"/>
      <c r="BP150" s="55"/>
      <c r="BQ150" s="55"/>
      <c r="BR150" s="55"/>
      <c r="BS150" s="55"/>
      <c r="BT150" s="55"/>
      <c r="BU150" s="55"/>
      <c r="BV150" s="55"/>
      <c r="BW150" s="55"/>
      <c r="BX150" s="55"/>
      <c r="BY150" s="55"/>
      <c r="BZ150" s="55"/>
      <c r="CA150" s="55"/>
      <c r="CB150" s="55"/>
      <c r="CC150" s="55"/>
      <c r="CD150" s="55"/>
      <c r="CE150" s="55"/>
      <c r="CF150" s="55"/>
      <c r="CG150" s="55"/>
      <c r="CH150" s="55"/>
      <c r="CI150" s="55"/>
      <c r="CJ150" s="55"/>
      <c r="CK150" s="55"/>
      <c r="CL150" s="55"/>
      <c r="CM150" s="55"/>
      <c r="CN150" s="55"/>
      <c r="CO150" s="55"/>
      <c r="CP150" s="55"/>
      <c r="CQ150" s="55"/>
      <c r="CR150" s="55"/>
      <c r="CS150" s="55"/>
      <c r="CT150" s="55"/>
      <c r="CU150" s="55"/>
      <c r="CV150" s="55"/>
      <c r="CW150" s="55"/>
      <c r="CX150" s="55"/>
      <c r="CY150" s="55"/>
      <c r="CZ150" s="55"/>
      <c r="DA150" s="55"/>
      <c r="DB150" s="55"/>
      <c r="DC150" s="55"/>
      <c r="DD150" s="55"/>
      <c r="DE150" s="55"/>
      <c r="DF150" s="55"/>
      <c r="DG150" s="55"/>
      <c r="DH150" s="55"/>
      <c r="DI150" s="55"/>
      <c r="DJ150" s="55"/>
      <c r="DK150" s="55"/>
      <c r="DL150" s="55"/>
      <c r="DM150" s="55"/>
      <c r="DN150" s="55"/>
      <c r="DO150" s="55"/>
      <c r="DP150" s="55"/>
      <c r="DQ150" s="55"/>
      <c r="DR150" s="55"/>
      <c r="DS150" s="55"/>
      <c r="DT150" s="55"/>
      <c r="DU150" s="55"/>
      <c r="DV150" s="55"/>
      <c r="DW150" s="55"/>
      <c r="DX150" s="55"/>
      <c r="DY150" s="55"/>
      <c r="DZ150" s="55"/>
      <c r="EA150" s="55"/>
      <c r="EB150" s="55"/>
      <c r="EC150" s="55"/>
      <c r="ED150" s="55"/>
      <c r="EE150" s="55"/>
      <c r="EF150" s="55"/>
      <c r="EG150" s="55"/>
      <c r="EH150" s="55"/>
      <c r="EI150" s="55"/>
      <c r="EJ150" s="55"/>
      <c r="EK150" s="55"/>
      <c r="EL150" s="55"/>
      <c r="EM150" s="55"/>
      <c r="EN150" s="55"/>
      <c r="EO150" s="55"/>
      <c r="EP150" s="55"/>
      <c r="EQ150" s="55"/>
      <c r="ER150" s="55"/>
      <c r="ES150" s="55"/>
      <c r="ET150" s="55"/>
      <c r="EU150" s="55"/>
      <c r="EV150" s="55"/>
      <c r="EW150" s="55"/>
      <c r="EX150" s="55"/>
      <c r="EY150" s="55"/>
      <c r="EZ150" s="55"/>
      <c r="FA150" s="55"/>
      <c r="FB150" s="55"/>
      <c r="FC150" s="55"/>
      <c r="FD150" s="55"/>
      <c r="FE150" s="55"/>
      <c r="FF150" s="55"/>
      <c r="FG150" s="55"/>
      <c r="FH150" s="55"/>
      <c r="FI150" s="55"/>
      <c r="FJ150" s="55"/>
      <c r="FK150" s="55"/>
      <c r="FL150" s="55"/>
      <c r="FM150" s="55"/>
      <c r="FN150" s="55"/>
      <c r="FO150" s="55"/>
      <c r="FP150" s="55"/>
      <c r="FQ150" s="55"/>
      <c r="FR150" s="55"/>
      <c r="FS150" s="55"/>
      <c r="FT150" s="55"/>
      <c r="FU150" s="55"/>
      <c r="FV150" s="55"/>
      <c r="FW150" s="55"/>
      <c r="FX150" s="55"/>
      <c r="FY150" s="55"/>
      <c r="FZ150" s="55"/>
      <c r="GA150" s="55"/>
      <c r="GB150" s="55"/>
      <c r="GC150" s="55"/>
      <c r="GD150" s="55"/>
      <c r="GE150" s="55"/>
      <c r="GF150" s="55"/>
      <c r="GG150" s="55"/>
      <c r="GH150" s="55"/>
      <c r="GI150" s="55"/>
      <c r="GJ150" s="55"/>
      <c r="GK150" s="55"/>
      <c r="GL150" s="55"/>
      <c r="GM150" s="55"/>
    </row>
    <row r="151" spans="1:195" x14ac:dyDescent="0.2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  <c r="AD151" s="55"/>
      <c r="AE151" s="55"/>
      <c r="AF151" s="55"/>
      <c r="AG151" s="55"/>
      <c r="AH151" s="55"/>
      <c r="AI151" s="55"/>
      <c r="AJ151" s="55"/>
      <c r="AK151" s="55"/>
      <c r="AL151" s="55"/>
      <c r="AM151" s="55"/>
      <c r="AN151" s="55"/>
      <c r="AO151" s="55"/>
      <c r="AP151" s="55"/>
      <c r="AQ151" s="55"/>
      <c r="AR151" s="55"/>
      <c r="AS151" s="55"/>
      <c r="AT151" s="55"/>
      <c r="AU151" s="55"/>
      <c r="AV151" s="55"/>
      <c r="AW151" s="55"/>
      <c r="AX151" s="55"/>
      <c r="AY151" s="55"/>
      <c r="AZ151" s="55"/>
      <c r="BA151" s="55"/>
      <c r="BB151" s="55"/>
      <c r="BC151" s="55"/>
      <c r="BD151" s="55"/>
      <c r="BE151" s="55"/>
      <c r="BF151" s="55"/>
      <c r="BG151" s="55"/>
      <c r="BH151" s="55"/>
      <c r="BI151" s="55"/>
      <c r="BJ151" s="55"/>
      <c r="BK151" s="55"/>
      <c r="BL151" s="55"/>
      <c r="BM151" s="55"/>
      <c r="BN151" s="55"/>
      <c r="BO151" s="55"/>
      <c r="BP151" s="55"/>
      <c r="BQ151" s="55"/>
      <c r="BR151" s="55"/>
      <c r="BS151" s="55"/>
      <c r="BT151" s="55"/>
      <c r="BU151" s="55"/>
      <c r="BV151" s="55"/>
      <c r="BW151" s="55"/>
      <c r="BX151" s="55"/>
      <c r="BY151" s="55"/>
      <c r="BZ151" s="55"/>
      <c r="CA151" s="55"/>
      <c r="CB151" s="55"/>
      <c r="CC151" s="55"/>
      <c r="CD151" s="55"/>
      <c r="CE151" s="55"/>
      <c r="CF151" s="55"/>
      <c r="CG151" s="55"/>
      <c r="CH151" s="55"/>
      <c r="CI151" s="55"/>
      <c r="CJ151" s="55"/>
      <c r="CK151" s="55"/>
      <c r="CL151" s="55"/>
      <c r="CM151" s="55"/>
      <c r="CN151" s="55"/>
      <c r="CO151" s="55"/>
      <c r="CP151" s="55"/>
      <c r="CQ151" s="55"/>
      <c r="CR151" s="55"/>
      <c r="CS151" s="55"/>
      <c r="CT151" s="55"/>
      <c r="CU151" s="55"/>
      <c r="CV151" s="55"/>
      <c r="CW151" s="55"/>
      <c r="CX151" s="55"/>
      <c r="CY151" s="55"/>
      <c r="CZ151" s="55"/>
      <c r="DA151" s="55"/>
      <c r="DB151" s="55"/>
      <c r="DC151" s="55"/>
      <c r="DD151" s="55"/>
      <c r="DE151" s="55"/>
      <c r="DF151" s="55"/>
      <c r="DG151" s="55"/>
      <c r="DH151" s="55"/>
      <c r="DI151" s="55"/>
      <c r="DJ151" s="55"/>
      <c r="DK151" s="55"/>
      <c r="DL151" s="55"/>
      <c r="DM151" s="55"/>
      <c r="DN151" s="55"/>
      <c r="DO151" s="55"/>
      <c r="DP151" s="55"/>
      <c r="DQ151" s="55"/>
      <c r="DR151" s="55"/>
      <c r="DS151" s="55"/>
      <c r="DT151" s="55"/>
      <c r="DU151" s="55"/>
      <c r="DV151" s="55"/>
      <c r="DW151" s="55"/>
      <c r="DX151" s="55"/>
      <c r="DY151" s="55"/>
      <c r="DZ151" s="55"/>
      <c r="EA151" s="55"/>
      <c r="EB151" s="55"/>
      <c r="EC151" s="55"/>
      <c r="ED151" s="55"/>
      <c r="EE151" s="55"/>
      <c r="EF151" s="55"/>
      <c r="EG151" s="55"/>
      <c r="EH151" s="55"/>
      <c r="EI151" s="55"/>
      <c r="EJ151" s="55"/>
      <c r="EK151" s="55"/>
      <c r="EL151" s="55"/>
      <c r="EM151" s="55"/>
      <c r="EN151" s="55"/>
      <c r="EO151" s="55"/>
      <c r="EP151" s="55"/>
      <c r="EQ151" s="55"/>
      <c r="ER151" s="55"/>
      <c r="ES151" s="55"/>
      <c r="ET151" s="55"/>
      <c r="EU151" s="55"/>
      <c r="EV151" s="55"/>
      <c r="EW151" s="55"/>
      <c r="EX151" s="55"/>
      <c r="EY151" s="55"/>
      <c r="EZ151" s="55"/>
      <c r="FA151" s="55"/>
      <c r="FB151" s="55"/>
      <c r="FC151" s="55"/>
      <c r="FD151" s="55"/>
      <c r="FE151" s="55"/>
      <c r="FF151" s="55"/>
      <c r="FG151" s="55"/>
      <c r="FH151" s="55"/>
      <c r="FI151" s="55"/>
      <c r="FJ151" s="55"/>
      <c r="FK151" s="55"/>
      <c r="FL151" s="55"/>
      <c r="FM151" s="55"/>
      <c r="FN151" s="55"/>
      <c r="FO151" s="55"/>
      <c r="FP151" s="55"/>
      <c r="FQ151" s="55"/>
      <c r="FR151" s="55"/>
      <c r="FS151" s="55"/>
      <c r="FT151" s="55"/>
      <c r="FU151" s="55"/>
      <c r="FV151" s="55"/>
      <c r="FW151" s="55"/>
      <c r="FX151" s="55"/>
      <c r="FY151" s="55"/>
      <c r="FZ151" s="55"/>
      <c r="GA151" s="55"/>
      <c r="GB151" s="55"/>
      <c r="GC151" s="55"/>
      <c r="GD151" s="55"/>
      <c r="GE151" s="55"/>
      <c r="GF151" s="55"/>
      <c r="GG151" s="55"/>
      <c r="GH151" s="55"/>
      <c r="GI151" s="55"/>
      <c r="GJ151" s="55"/>
      <c r="GK151" s="55"/>
      <c r="GL151" s="55"/>
      <c r="GM151" s="55"/>
    </row>
    <row r="152" spans="1:195" x14ac:dyDescent="0.2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  <c r="AD152" s="55"/>
      <c r="AE152" s="55"/>
      <c r="AF152" s="55"/>
      <c r="AG152" s="55"/>
      <c r="AH152" s="55"/>
      <c r="AI152" s="55"/>
      <c r="AJ152" s="55"/>
      <c r="AK152" s="55"/>
      <c r="AL152" s="55"/>
      <c r="AM152" s="55"/>
      <c r="AN152" s="55"/>
      <c r="AO152" s="55"/>
      <c r="AP152" s="55"/>
      <c r="AQ152" s="55"/>
      <c r="AR152" s="55"/>
      <c r="AS152" s="55"/>
      <c r="AT152" s="55"/>
      <c r="AU152" s="55"/>
      <c r="AV152" s="55"/>
      <c r="AW152" s="55"/>
      <c r="AX152" s="55"/>
      <c r="AY152" s="55"/>
      <c r="AZ152" s="55"/>
      <c r="BA152" s="55"/>
      <c r="BB152" s="55"/>
      <c r="BC152" s="55"/>
      <c r="BD152" s="55"/>
      <c r="BE152" s="55"/>
      <c r="BF152" s="55"/>
      <c r="BG152" s="55"/>
      <c r="BH152" s="55"/>
      <c r="BI152" s="55"/>
      <c r="BJ152" s="55"/>
      <c r="BK152" s="55"/>
      <c r="BL152" s="55"/>
      <c r="BM152" s="55"/>
      <c r="BN152" s="55"/>
      <c r="BO152" s="55"/>
      <c r="BP152" s="55"/>
      <c r="BQ152" s="55"/>
      <c r="BR152" s="55"/>
      <c r="BS152" s="55"/>
      <c r="BT152" s="55"/>
      <c r="BU152" s="55"/>
      <c r="BV152" s="55"/>
      <c r="BW152" s="55"/>
      <c r="BX152" s="55"/>
      <c r="BY152" s="55"/>
      <c r="BZ152" s="55"/>
      <c r="CA152" s="55"/>
      <c r="CB152" s="55"/>
      <c r="CC152" s="55"/>
      <c r="CD152" s="55"/>
      <c r="CE152" s="55"/>
      <c r="CF152" s="55"/>
      <c r="CG152" s="55"/>
      <c r="CH152" s="55"/>
      <c r="CI152" s="55"/>
      <c r="CJ152" s="55"/>
      <c r="CK152" s="55"/>
      <c r="CL152" s="55"/>
      <c r="CM152" s="55"/>
      <c r="CN152" s="55"/>
      <c r="CO152" s="55"/>
      <c r="CP152" s="55"/>
      <c r="CQ152" s="55"/>
      <c r="CR152" s="55"/>
      <c r="CS152" s="55"/>
      <c r="CT152" s="55"/>
      <c r="CU152" s="55"/>
      <c r="CV152" s="55"/>
      <c r="CW152" s="55"/>
      <c r="CX152" s="55"/>
      <c r="CY152" s="55"/>
      <c r="CZ152" s="55"/>
      <c r="DA152" s="55"/>
      <c r="DB152" s="55"/>
      <c r="DC152" s="55"/>
      <c r="DD152" s="55"/>
      <c r="DE152" s="55"/>
      <c r="DF152" s="55"/>
      <c r="DG152" s="55"/>
      <c r="DH152" s="55"/>
      <c r="DI152" s="55"/>
      <c r="DJ152" s="55"/>
      <c r="DK152" s="55"/>
      <c r="DL152" s="55"/>
      <c r="DM152" s="55"/>
      <c r="DN152" s="55"/>
      <c r="DO152" s="55"/>
      <c r="DP152" s="55"/>
      <c r="DQ152" s="55"/>
      <c r="DR152" s="55"/>
      <c r="DS152" s="55"/>
      <c r="DT152" s="55"/>
      <c r="DU152" s="55"/>
      <c r="DV152" s="55"/>
      <c r="DW152" s="55"/>
      <c r="DX152" s="55"/>
      <c r="DY152" s="55"/>
      <c r="DZ152" s="55"/>
      <c r="EA152" s="55"/>
      <c r="EB152" s="55"/>
      <c r="EC152" s="55"/>
      <c r="ED152" s="55"/>
      <c r="EE152" s="55"/>
      <c r="EF152" s="55"/>
      <c r="EG152" s="55"/>
      <c r="EH152" s="55"/>
      <c r="EI152" s="55"/>
      <c r="EJ152" s="55"/>
      <c r="EK152" s="55"/>
      <c r="EL152" s="55"/>
      <c r="EM152" s="55"/>
      <c r="EN152" s="55"/>
      <c r="EO152" s="55"/>
      <c r="EP152" s="55"/>
      <c r="EQ152" s="55"/>
      <c r="ER152" s="55"/>
      <c r="ES152" s="55"/>
      <c r="ET152" s="55"/>
      <c r="EU152" s="55"/>
      <c r="EV152" s="55"/>
      <c r="EW152" s="55"/>
      <c r="EX152" s="55"/>
      <c r="EY152" s="55"/>
      <c r="EZ152" s="55"/>
      <c r="FA152" s="55"/>
      <c r="FB152" s="55"/>
      <c r="FC152" s="55"/>
      <c r="FD152" s="55"/>
      <c r="FE152" s="55"/>
      <c r="FF152" s="55"/>
      <c r="FG152" s="55"/>
      <c r="FH152" s="55"/>
      <c r="FI152" s="55"/>
      <c r="FJ152" s="55"/>
      <c r="FK152" s="55"/>
      <c r="FL152" s="55"/>
      <c r="FM152" s="55"/>
      <c r="FN152" s="55"/>
      <c r="FO152" s="55"/>
      <c r="FP152" s="55"/>
      <c r="FQ152" s="55"/>
      <c r="FR152" s="55"/>
      <c r="FS152" s="55"/>
      <c r="FT152" s="55"/>
      <c r="FU152" s="55"/>
      <c r="FV152" s="55"/>
      <c r="FW152" s="55"/>
      <c r="FX152" s="55"/>
      <c r="FY152" s="55"/>
      <c r="FZ152" s="55"/>
      <c r="GA152" s="55"/>
      <c r="GB152" s="55"/>
      <c r="GC152" s="55"/>
      <c r="GD152" s="55"/>
      <c r="GE152" s="55"/>
      <c r="GF152" s="55"/>
      <c r="GG152" s="55"/>
      <c r="GH152" s="55"/>
      <c r="GI152" s="55"/>
      <c r="GJ152" s="55"/>
      <c r="GK152" s="55"/>
      <c r="GL152" s="55"/>
      <c r="GM152" s="55"/>
    </row>
    <row r="153" spans="1:195" x14ac:dyDescent="0.2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  <c r="AD153" s="55"/>
      <c r="AE153" s="55"/>
      <c r="AF153" s="55"/>
      <c r="AG153" s="55"/>
      <c r="AH153" s="55"/>
      <c r="AI153" s="55"/>
      <c r="AJ153" s="55"/>
      <c r="AK153" s="55"/>
      <c r="AL153" s="55"/>
      <c r="AM153" s="55"/>
      <c r="AN153" s="55"/>
      <c r="AO153" s="55"/>
      <c r="AP153" s="55"/>
      <c r="AQ153" s="55"/>
      <c r="AR153" s="55"/>
      <c r="AS153" s="55"/>
      <c r="AT153" s="55"/>
      <c r="AU153" s="55"/>
      <c r="AV153" s="55"/>
      <c r="AW153" s="55"/>
      <c r="AX153" s="55"/>
      <c r="AY153" s="55"/>
      <c r="AZ153" s="55"/>
      <c r="BA153" s="55"/>
      <c r="BB153" s="55"/>
      <c r="BC153" s="55"/>
      <c r="BD153" s="55"/>
      <c r="BE153" s="55"/>
      <c r="BF153" s="55"/>
      <c r="BG153" s="55"/>
      <c r="BH153" s="55"/>
      <c r="BI153" s="55"/>
      <c r="BJ153" s="55"/>
      <c r="BK153" s="55"/>
      <c r="BL153" s="55"/>
      <c r="BM153" s="55"/>
      <c r="BN153" s="55"/>
      <c r="BO153" s="55"/>
      <c r="BP153" s="55"/>
      <c r="BQ153" s="55"/>
      <c r="BR153" s="55"/>
      <c r="BS153" s="55"/>
      <c r="BT153" s="55"/>
      <c r="BU153" s="55"/>
      <c r="BV153" s="55"/>
      <c r="BW153" s="55"/>
      <c r="BX153" s="55"/>
      <c r="BY153" s="55"/>
      <c r="BZ153" s="55"/>
      <c r="CA153" s="55"/>
      <c r="CB153" s="55"/>
      <c r="CC153" s="55"/>
      <c r="CD153" s="55"/>
      <c r="CE153" s="55"/>
      <c r="CF153" s="55"/>
      <c r="CG153" s="55"/>
      <c r="CH153" s="55"/>
      <c r="CI153" s="55"/>
      <c r="CJ153" s="55"/>
      <c r="CK153" s="55"/>
      <c r="CL153" s="55"/>
      <c r="CM153" s="55"/>
      <c r="CN153" s="55"/>
      <c r="CO153" s="55"/>
      <c r="CP153" s="55"/>
      <c r="CQ153" s="55"/>
      <c r="CR153" s="55"/>
      <c r="CS153" s="55"/>
      <c r="CT153" s="55"/>
      <c r="CU153" s="55"/>
      <c r="CV153" s="55"/>
      <c r="CW153" s="55"/>
      <c r="CX153" s="55"/>
      <c r="CY153" s="55"/>
      <c r="CZ153" s="55"/>
      <c r="DA153" s="55"/>
      <c r="DB153" s="55"/>
      <c r="DC153" s="55"/>
      <c r="DD153" s="55"/>
      <c r="DE153" s="55"/>
      <c r="DF153" s="55"/>
      <c r="DG153" s="55"/>
      <c r="DH153" s="55"/>
      <c r="DI153" s="55"/>
      <c r="DJ153" s="55"/>
      <c r="DK153" s="55"/>
      <c r="DL153" s="55"/>
      <c r="DM153" s="55"/>
      <c r="DN153" s="55"/>
      <c r="DO153" s="55"/>
      <c r="DP153" s="55"/>
      <c r="DQ153" s="55"/>
      <c r="DR153" s="55"/>
      <c r="DS153" s="55"/>
      <c r="DT153" s="55"/>
      <c r="DU153" s="55"/>
      <c r="DV153" s="55"/>
      <c r="DW153" s="55"/>
      <c r="DX153" s="55"/>
      <c r="DY153" s="55"/>
      <c r="DZ153" s="55"/>
      <c r="EA153" s="55"/>
      <c r="EB153" s="55"/>
      <c r="EC153" s="55"/>
      <c r="ED153" s="55"/>
      <c r="EE153" s="55"/>
      <c r="EF153" s="55"/>
      <c r="EG153" s="55"/>
      <c r="EH153" s="55"/>
      <c r="EI153" s="55"/>
      <c r="EJ153" s="55"/>
      <c r="EK153" s="55"/>
      <c r="EL153" s="55"/>
      <c r="EM153" s="55"/>
      <c r="EN153" s="55"/>
      <c r="EO153" s="55"/>
      <c r="EP153" s="55"/>
      <c r="EQ153" s="55"/>
      <c r="ER153" s="55"/>
      <c r="ES153" s="55"/>
      <c r="ET153" s="55"/>
      <c r="EU153" s="55"/>
      <c r="EV153" s="55"/>
      <c r="EW153" s="55"/>
      <c r="EX153" s="55"/>
      <c r="EY153" s="55"/>
      <c r="EZ153" s="55"/>
      <c r="FA153" s="55"/>
      <c r="FB153" s="55"/>
      <c r="FC153" s="55"/>
      <c r="FD153" s="55"/>
      <c r="FE153" s="55"/>
      <c r="FF153" s="55"/>
      <c r="FG153" s="55"/>
      <c r="FH153" s="55"/>
      <c r="FI153" s="55"/>
      <c r="FJ153" s="55"/>
      <c r="FK153" s="55"/>
      <c r="FL153" s="55"/>
      <c r="FM153" s="55"/>
      <c r="FN153" s="55"/>
      <c r="FO153" s="55"/>
      <c r="FP153" s="55"/>
      <c r="FQ153" s="55"/>
      <c r="FR153" s="55"/>
      <c r="FS153" s="55"/>
      <c r="FT153" s="55"/>
      <c r="FU153" s="55"/>
      <c r="FV153" s="55"/>
      <c r="FW153" s="55"/>
      <c r="FX153" s="55"/>
      <c r="FY153" s="55"/>
      <c r="FZ153" s="55"/>
      <c r="GA153" s="55"/>
      <c r="GB153" s="55"/>
      <c r="GC153" s="55"/>
      <c r="GD153" s="55"/>
      <c r="GE153" s="55"/>
      <c r="GF153" s="55"/>
      <c r="GG153" s="55"/>
      <c r="GH153" s="55"/>
      <c r="GI153" s="55"/>
      <c r="GJ153" s="55"/>
      <c r="GK153" s="55"/>
      <c r="GL153" s="55"/>
      <c r="GM153" s="55"/>
    </row>
    <row r="154" spans="1:195" x14ac:dyDescent="0.2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  <c r="AC154" s="55"/>
      <c r="AD154" s="55"/>
      <c r="AE154" s="55"/>
      <c r="AF154" s="55"/>
      <c r="AG154" s="55"/>
      <c r="AH154" s="55"/>
      <c r="AI154" s="55"/>
      <c r="AJ154" s="55"/>
      <c r="AK154" s="55"/>
      <c r="AL154" s="55"/>
      <c r="AM154" s="55"/>
      <c r="AN154" s="55"/>
      <c r="AO154" s="55"/>
      <c r="AP154" s="55"/>
      <c r="AQ154" s="55"/>
      <c r="AR154" s="55"/>
      <c r="AS154" s="55"/>
      <c r="AT154" s="55"/>
      <c r="AU154" s="55"/>
      <c r="AV154" s="55"/>
      <c r="AW154" s="55"/>
      <c r="AX154" s="55"/>
      <c r="AY154" s="55"/>
      <c r="AZ154" s="55"/>
      <c r="BA154" s="55"/>
      <c r="BB154" s="55"/>
      <c r="BC154" s="55"/>
      <c r="BD154" s="55"/>
      <c r="BE154" s="55"/>
      <c r="BF154" s="55"/>
      <c r="BG154" s="55"/>
      <c r="BH154" s="55"/>
      <c r="BI154" s="55"/>
      <c r="BJ154" s="55"/>
      <c r="BK154" s="55"/>
      <c r="BL154" s="55"/>
      <c r="BM154" s="55"/>
      <c r="BN154" s="55"/>
      <c r="BO154" s="55"/>
      <c r="BP154" s="55"/>
      <c r="BQ154" s="55"/>
      <c r="BR154" s="55"/>
      <c r="BS154" s="55"/>
      <c r="BT154" s="55"/>
      <c r="BU154" s="55"/>
      <c r="BV154" s="55"/>
      <c r="BW154" s="55"/>
      <c r="BX154" s="55"/>
      <c r="BY154" s="55"/>
      <c r="BZ154" s="55"/>
      <c r="CA154" s="55"/>
      <c r="CB154" s="55"/>
      <c r="CC154" s="55"/>
      <c r="CD154" s="55"/>
      <c r="CE154" s="55"/>
      <c r="CF154" s="55"/>
      <c r="CG154" s="55"/>
      <c r="CH154" s="55"/>
      <c r="CI154" s="55"/>
      <c r="CJ154" s="55"/>
      <c r="CK154" s="55"/>
      <c r="CL154" s="55"/>
      <c r="CM154" s="55"/>
      <c r="CN154" s="55"/>
      <c r="CO154" s="55"/>
      <c r="CP154" s="55"/>
      <c r="CQ154" s="55"/>
      <c r="CR154" s="55"/>
      <c r="CS154" s="55"/>
      <c r="CT154" s="55"/>
      <c r="CU154" s="55"/>
      <c r="CV154" s="55"/>
      <c r="CW154" s="55"/>
      <c r="CX154" s="55"/>
      <c r="CY154" s="55"/>
      <c r="CZ154" s="55"/>
      <c r="DA154" s="55"/>
      <c r="DB154" s="55"/>
      <c r="DC154" s="55"/>
      <c r="DD154" s="55"/>
      <c r="DE154" s="55"/>
      <c r="DF154" s="55"/>
      <c r="DG154" s="55"/>
      <c r="DH154" s="55"/>
      <c r="DI154" s="55"/>
      <c r="DJ154" s="55"/>
      <c r="DK154" s="55"/>
      <c r="DL154" s="55"/>
      <c r="DM154" s="55"/>
      <c r="DN154" s="55"/>
      <c r="DO154" s="55"/>
      <c r="DP154" s="55"/>
      <c r="DQ154" s="55"/>
      <c r="DR154" s="55"/>
      <c r="DS154" s="55"/>
      <c r="DT154" s="55"/>
      <c r="DU154" s="55"/>
      <c r="DV154" s="55"/>
      <c r="DW154" s="55"/>
      <c r="DX154" s="55"/>
      <c r="DY154" s="55"/>
      <c r="DZ154" s="55"/>
      <c r="EA154" s="55"/>
      <c r="EB154" s="55"/>
      <c r="EC154" s="55"/>
      <c r="ED154" s="55"/>
      <c r="EE154" s="55"/>
      <c r="EF154" s="55"/>
      <c r="EG154" s="55"/>
      <c r="EH154" s="55"/>
      <c r="EI154" s="55"/>
      <c r="EJ154" s="55"/>
      <c r="EK154" s="55"/>
      <c r="EL154" s="55"/>
      <c r="EM154" s="55"/>
      <c r="EN154" s="55"/>
      <c r="EO154" s="55"/>
      <c r="EP154" s="55"/>
      <c r="EQ154" s="55"/>
      <c r="ER154" s="55"/>
      <c r="ES154" s="55"/>
      <c r="ET154" s="55"/>
      <c r="EU154" s="55"/>
      <c r="EV154" s="55"/>
      <c r="EW154" s="55"/>
      <c r="EX154" s="55"/>
      <c r="EY154" s="55"/>
      <c r="EZ154" s="55"/>
      <c r="FA154" s="55"/>
      <c r="FB154" s="55"/>
      <c r="FC154" s="55"/>
      <c r="FD154" s="55"/>
      <c r="FE154" s="55"/>
      <c r="FF154" s="55"/>
      <c r="FG154" s="55"/>
      <c r="FH154" s="55"/>
      <c r="FI154" s="55"/>
      <c r="FJ154" s="55"/>
      <c r="FK154" s="55"/>
      <c r="FL154" s="55"/>
      <c r="FM154" s="55"/>
      <c r="FN154" s="55"/>
      <c r="FO154" s="55"/>
      <c r="FP154" s="55"/>
      <c r="FQ154" s="55"/>
      <c r="FR154" s="55"/>
      <c r="FS154" s="55"/>
      <c r="FT154" s="55"/>
      <c r="FU154" s="55"/>
      <c r="FV154" s="55"/>
      <c r="FW154" s="55"/>
      <c r="FX154" s="55"/>
      <c r="FY154" s="55"/>
      <c r="FZ154" s="55"/>
      <c r="GA154" s="55"/>
      <c r="GB154" s="55"/>
      <c r="GC154" s="55"/>
      <c r="GD154" s="55"/>
      <c r="GE154" s="55"/>
      <c r="GF154" s="55"/>
      <c r="GG154" s="55"/>
      <c r="GH154" s="55"/>
      <c r="GI154" s="55"/>
      <c r="GJ154" s="55"/>
      <c r="GK154" s="55"/>
      <c r="GL154" s="55"/>
      <c r="GM154" s="55"/>
    </row>
    <row r="155" spans="1:195" x14ac:dyDescent="0.2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  <c r="AD155" s="55"/>
      <c r="AE155" s="55"/>
      <c r="AF155" s="55"/>
      <c r="AG155" s="55"/>
      <c r="AH155" s="55"/>
      <c r="AI155" s="55"/>
      <c r="AJ155" s="55"/>
      <c r="AK155" s="55"/>
      <c r="AL155" s="55"/>
      <c r="AM155" s="55"/>
      <c r="AN155" s="55"/>
      <c r="AO155" s="55"/>
      <c r="AP155" s="55"/>
      <c r="AQ155" s="55"/>
      <c r="AR155" s="55"/>
      <c r="AS155" s="55"/>
      <c r="AT155" s="55"/>
      <c r="AU155" s="55"/>
      <c r="AV155" s="55"/>
      <c r="AW155" s="55"/>
      <c r="AX155" s="55"/>
      <c r="AY155" s="55"/>
      <c r="AZ155" s="55"/>
      <c r="BA155" s="55"/>
      <c r="BB155" s="55"/>
      <c r="BC155" s="55"/>
      <c r="BD155" s="55"/>
      <c r="BE155" s="55"/>
      <c r="BF155" s="55"/>
      <c r="BG155" s="55"/>
      <c r="BH155" s="55"/>
      <c r="BI155" s="55"/>
      <c r="BJ155" s="55"/>
      <c r="BK155" s="55"/>
      <c r="BL155" s="55"/>
      <c r="BM155" s="55"/>
      <c r="BN155" s="55"/>
      <c r="BO155" s="55"/>
      <c r="BP155" s="55"/>
      <c r="BQ155" s="55"/>
      <c r="BR155" s="55"/>
      <c r="BS155" s="55"/>
      <c r="BT155" s="55"/>
      <c r="BU155" s="55"/>
      <c r="BV155" s="55"/>
      <c r="BW155" s="55"/>
      <c r="BX155" s="55"/>
      <c r="BY155" s="55"/>
      <c r="BZ155" s="55"/>
      <c r="CA155" s="55"/>
      <c r="CB155" s="55"/>
      <c r="CC155" s="55"/>
      <c r="CD155" s="55"/>
      <c r="CE155" s="55"/>
      <c r="CF155" s="55"/>
      <c r="CG155" s="55"/>
      <c r="CH155" s="55"/>
      <c r="CI155" s="55"/>
      <c r="CJ155" s="55"/>
      <c r="CK155" s="55"/>
      <c r="CL155" s="55"/>
      <c r="CM155" s="55"/>
      <c r="CN155" s="55"/>
      <c r="CO155" s="55"/>
      <c r="CP155" s="55"/>
      <c r="CQ155" s="55"/>
      <c r="CR155" s="55"/>
      <c r="CS155" s="55"/>
      <c r="CT155" s="55"/>
      <c r="CU155" s="55"/>
      <c r="CV155" s="55"/>
      <c r="CW155" s="55"/>
      <c r="CX155" s="55"/>
      <c r="CY155" s="55"/>
      <c r="CZ155" s="55"/>
      <c r="DA155" s="55"/>
      <c r="DB155" s="55"/>
      <c r="DC155" s="55"/>
      <c r="DD155" s="55"/>
      <c r="DE155" s="55"/>
      <c r="DF155" s="55"/>
      <c r="DG155" s="55"/>
      <c r="DH155" s="55"/>
      <c r="DI155" s="55"/>
      <c r="DJ155" s="55"/>
      <c r="DK155" s="55"/>
      <c r="DL155" s="55"/>
      <c r="DM155" s="55"/>
      <c r="DN155" s="55"/>
      <c r="DO155" s="55"/>
      <c r="DP155" s="55"/>
      <c r="DQ155" s="55"/>
      <c r="DR155" s="55"/>
      <c r="DS155" s="55"/>
      <c r="DT155" s="55"/>
      <c r="DU155" s="55"/>
      <c r="DV155" s="55"/>
      <c r="DW155" s="55"/>
      <c r="DX155" s="55"/>
      <c r="DY155" s="55"/>
      <c r="DZ155" s="55"/>
      <c r="EA155" s="55"/>
      <c r="EB155" s="55"/>
      <c r="EC155" s="55"/>
      <c r="ED155" s="55"/>
      <c r="EE155" s="55"/>
      <c r="EF155" s="55"/>
      <c r="EG155" s="55"/>
      <c r="EH155" s="55"/>
      <c r="EI155" s="55"/>
      <c r="EJ155" s="55"/>
      <c r="EK155" s="55"/>
      <c r="EL155" s="55"/>
      <c r="EM155" s="55"/>
      <c r="EN155" s="55"/>
      <c r="EO155" s="55"/>
      <c r="EP155" s="55"/>
      <c r="EQ155" s="55"/>
      <c r="ER155" s="55"/>
      <c r="ES155" s="55"/>
      <c r="ET155" s="55"/>
      <c r="EU155" s="55"/>
      <c r="EV155" s="55"/>
      <c r="EW155" s="55"/>
      <c r="EX155" s="55"/>
      <c r="EY155" s="55"/>
      <c r="EZ155" s="55"/>
      <c r="FA155" s="55"/>
      <c r="FB155" s="55"/>
      <c r="FC155" s="55"/>
      <c r="FD155" s="55"/>
      <c r="FE155" s="55"/>
      <c r="FF155" s="55"/>
      <c r="FG155" s="55"/>
      <c r="FH155" s="55"/>
      <c r="FI155" s="55"/>
      <c r="FJ155" s="55"/>
      <c r="FK155" s="55"/>
      <c r="FL155" s="55"/>
      <c r="FM155" s="55"/>
      <c r="FN155" s="55"/>
      <c r="FO155" s="55"/>
      <c r="FP155" s="55"/>
      <c r="FQ155" s="55"/>
      <c r="FR155" s="55"/>
      <c r="FS155" s="55"/>
      <c r="FT155" s="55"/>
      <c r="FU155" s="55"/>
      <c r="FV155" s="55"/>
      <c r="FW155" s="55"/>
      <c r="FX155" s="55"/>
      <c r="FY155" s="55"/>
      <c r="FZ155" s="55"/>
      <c r="GA155" s="55"/>
      <c r="GB155" s="55"/>
      <c r="GC155" s="55"/>
      <c r="GD155" s="55"/>
      <c r="GE155" s="55"/>
      <c r="GF155" s="55"/>
      <c r="GG155" s="55"/>
      <c r="GH155" s="55"/>
      <c r="GI155" s="55"/>
      <c r="GJ155" s="55"/>
      <c r="GK155" s="55"/>
      <c r="GL155" s="55"/>
      <c r="GM155" s="55"/>
    </row>
    <row r="156" spans="1:195" x14ac:dyDescent="0.2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  <c r="AC156" s="55"/>
      <c r="AD156" s="55"/>
      <c r="AE156" s="55"/>
      <c r="AF156" s="55"/>
      <c r="AG156" s="55"/>
      <c r="AH156" s="55"/>
      <c r="AI156" s="55"/>
      <c r="AJ156" s="55"/>
      <c r="AK156" s="55"/>
      <c r="AL156" s="55"/>
      <c r="AM156" s="55"/>
      <c r="AN156" s="55"/>
      <c r="AO156" s="55"/>
      <c r="AP156" s="55"/>
      <c r="AQ156" s="55"/>
      <c r="AR156" s="55"/>
      <c r="AS156" s="55"/>
      <c r="AT156" s="55"/>
      <c r="AU156" s="55"/>
      <c r="AV156" s="55"/>
      <c r="AW156" s="55"/>
      <c r="AX156" s="55"/>
      <c r="AY156" s="55"/>
      <c r="AZ156" s="55"/>
      <c r="BA156" s="55"/>
      <c r="BB156" s="55"/>
      <c r="BC156" s="55"/>
      <c r="BD156" s="55"/>
      <c r="BE156" s="55"/>
      <c r="BF156" s="55"/>
      <c r="BG156" s="55"/>
      <c r="BH156" s="55"/>
      <c r="BI156" s="55"/>
      <c r="BJ156" s="55"/>
      <c r="BK156" s="55"/>
      <c r="BL156" s="55"/>
      <c r="BM156" s="55"/>
      <c r="BN156" s="55"/>
      <c r="BO156" s="55"/>
      <c r="BP156" s="55"/>
      <c r="BQ156" s="55"/>
      <c r="BR156" s="55"/>
      <c r="BS156" s="55"/>
      <c r="BT156" s="55"/>
      <c r="BU156" s="55"/>
      <c r="BV156" s="55"/>
      <c r="BW156" s="55"/>
      <c r="BX156" s="55"/>
      <c r="BY156" s="55"/>
      <c r="BZ156" s="55"/>
      <c r="CA156" s="55"/>
      <c r="CB156" s="55"/>
      <c r="CC156" s="55"/>
      <c r="CD156" s="55"/>
      <c r="CE156" s="55"/>
      <c r="CF156" s="55"/>
      <c r="CG156" s="55"/>
      <c r="CH156" s="55"/>
      <c r="CI156" s="55"/>
      <c r="CJ156" s="55"/>
      <c r="CK156" s="55"/>
      <c r="CL156" s="55"/>
      <c r="CM156" s="55"/>
      <c r="CN156" s="55"/>
      <c r="CO156" s="55"/>
      <c r="CP156" s="55"/>
      <c r="CQ156" s="55"/>
      <c r="CR156" s="55"/>
      <c r="CS156" s="55"/>
      <c r="CT156" s="55"/>
      <c r="CU156" s="55"/>
      <c r="CV156" s="55"/>
      <c r="CW156" s="55"/>
      <c r="CX156" s="55"/>
      <c r="CY156" s="55"/>
      <c r="CZ156" s="55"/>
      <c r="DA156" s="55"/>
      <c r="DB156" s="55"/>
      <c r="DC156" s="55"/>
      <c r="DD156" s="55"/>
      <c r="DE156" s="55"/>
      <c r="DF156" s="55"/>
      <c r="DG156" s="55"/>
      <c r="DH156" s="55"/>
      <c r="DI156" s="55"/>
      <c r="DJ156" s="55"/>
      <c r="DK156" s="55"/>
      <c r="DL156" s="55"/>
      <c r="DM156" s="55"/>
      <c r="DN156" s="55"/>
      <c r="DO156" s="55"/>
      <c r="DP156" s="55"/>
      <c r="DQ156" s="55"/>
      <c r="DR156" s="55"/>
      <c r="DS156" s="55"/>
      <c r="DT156" s="55"/>
      <c r="DU156" s="55"/>
      <c r="DV156" s="55"/>
      <c r="DW156" s="55"/>
      <c r="DX156" s="55"/>
      <c r="DY156" s="55"/>
      <c r="DZ156" s="55"/>
      <c r="EA156" s="55"/>
      <c r="EB156" s="55"/>
      <c r="EC156" s="55"/>
      <c r="ED156" s="55"/>
      <c r="EE156" s="55"/>
      <c r="EF156" s="55"/>
      <c r="EG156" s="55"/>
      <c r="EH156" s="55"/>
      <c r="EI156" s="55"/>
      <c r="EJ156" s="55"/>
      <c r="EK156" s="55"/>
      <c r="EL156" s="55"/>
      <c r="EM156" s="55"/>
      <c r="EN156" s="55"/>
      <c r="EO156" s="55"/>
      <c r="EP156" s="55"/>
      <c r="EQ156" s="55"/>
      <c r="ER156" s="55"/>
      <c r="ES156" s="55"/>
      <c r="ET156" s="55"/>
      <c r="EU156" s="55"/>
      <c r="EV156" s="55"/>
      <c r="EW156" s="55"/>
      <c r="EX156" s="55"/>
      <c r="EY156" s="55"/>
      <c r="EZ156" s="55"/>
      <c r="FA156" s="55"/>
      <c r="FB156" s="55"/>
      <c r="FC156" s="55"/>
      <c r="FD156" s="55"/>
      <c r="FE156" s="55"/>
      <c r="FF156" s="55"/>
      <c r="FG156" s="55"/>
      <c r="FH156" s="55"/>
      <c r="FI156" s="55"/>
      <c r="FJ156" s="55"/>
      <c r="FK156" s="55"/>
      <c r="FL156" s="55"/>
      <c r="FM156" s="55"/>
      <c r="FN156" s="55"/>
      <c r="FO156" s="55"/>
      <c r="FP156" s="55"/>
      <c r="FQ156" s="55"/>
      <c r="FR156" s="55"/>
      <c r="FS156" s="55"/>
      <c r="FT156" s="55"/>
      <c r="FU156" s="55"/>
      <c r="FV156" s="55"/>
      <c r="FW156" s="55"/>
      <c r="FX156" s="55"/>
      <c r="FY156" s="55"/>
      <c r="FZ156" s="55"/>
      <c r="GA156" s="55"/>
      <c r="GB156" s="55"/>
      <c r="GC156" s="55"/>
      <c r="GD156" s="55"/>
      <c r="GE156" s="55"/>
      <c r="GF156" s="55"/>
      <c r="GG156" s="55"/>
      <c r="GH156" s="55"/>
      <c r="GI156" s="55"/>
      <c r="GJ156" s="55"/>
      <c r="GK156" s="55"/>
      <c r="GL156" s="55"/>
      <c r="GM156" s="55"/>
    </row>
    <row r="157" spans="1:195" x14ac:dyDescent="0.2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  <c r="AC157" s="55"/>
      <c r="AD157" s="55"/>
      <c r="AE157" s="55"/>
      <c r="AF157" s="55"/>
      <c r="AG157" s="55"/>
      <c r="AH157" s="55"/>
      <c r="AI157" s="55"/>
      <c r="AJ157" s="55"/>
      <c r="AK157" s="55"/>
      <c r="AL157" s="55"/>
      <c r="AM157" s="55"/>
      <c r="AN157" s="55"/>
      <c r="AO157" s="55"/>
      <c r="AP157" s="55"/>
      <c r="AQ157" s="55"/>
      <c r="AR157" s="55"/>
      <c r="AS157" s="55"/>
      <c r="AT157" s="55"/>
      <c r="AU157" s="55"/>
      <c r="AV157" s="55"/>
      <c r="AW157" s="55"/>
      <c r="AX157" s="55"/>
      <c r="AY157" s="55"/>
      <c r="AZ157" s="55"/>
      <c r="BA157" s="55"/>
      <c r="BB157" s="55"/>
      <c r="BC157" s="55"/>
      <c r="BD157" s="55"/>
      <c r="BE157" s="55"/>
      <c r="BF157" s="55"/>
      <c r="BG157" s="55"/>
      <c r="BH157" s="55"/>
      <c r="BI157" s="55"/>
      <c r="BJ157" s="55"/>
      <c r="BK157" s="55"/>
      <c r="BL157" s="55"/>
      <c r="BM157" s="55"/>
      <c r="BN157" s="55"/>
      <c r="BO157" s="55"/>
      <c r="BP157" s="55"/>
      <c r="BQ157" s="55"/>
      <c r="BR157" s="55"/>
      <c r="BS157" s="55"/>
      <c r="BT157" s="55"/>
      <c r="BU157" s="55"/>
      <c r="BV157" s="55"/>
      <c r="BW157" s="55"/>
      <c r="BX157" s="55"/>
      <c r="BY157" s="55"/>
      <c r="BZ157" s="55"/>
      <c r="CA157" s="55"/>
      <c r="CB157" s="55"/>
      <c r="CC157" s="55"/>
      <c r="CD157" s="55"/>
      <c r="CE157" s="55"/>
      <c r="CF157" s="55"/>
      <c r="CG157" s="55"/>
      <c r="CH157" s="55"/>
      <c r="CI157" s="55"/>
      <c r="CJ157" s="55"/>
      <c r="CK157" s="55"/>
      <c r="CL157" s="55"/>
      <c r="CM157" s="55"/>
      <c r="CN157" s="55"/>
      <c r="CO157" s="55"/>
      <c r="CP157" s="55"/>
      <c r="CQ157" s="55"/>
      <c r="CR157" s="55"/>
      <c r="CS157" s="55"/>
      <c r="CT157" s="55"/>
      <c r="CU157" s="55"/>
      <c r="CV157" s="55"/>
      <c r="CW157" s="55"/>
      <c r="CX157" s="55"/>
      <c r="CY157" s="55"/>
      <c r="CZ157" s="55"/>
      <c r="DA157" s="55"/>
      <c r="DB157" s="55"/>
      <c r="DC157" s="55"/>
      <c r="DD157" s="55"/>
      <c r="DE157" s="55"/>
      <c r="DF157" s="55"/>
      <c r="DG157" s="55"/>
      <c r="DH157" s="55"/>
      <c r="DI157" s="55"/>
      <c r="DJ157" s="55"/>
      <c r="DK157" s="55"/>
      <c r="DL157" s="55"/>
      <c r="DM157" s="55"/>
      <c r="DN157" s="55"/>
      <c r="DO157" s="55"/>
      <c r="DP157" s="55"/>
      <c r="DQ157" s="55"/>
      <c r="DR157" s="55"/>
      <c r="DS157" s="55"/>
      <c r="DT157" s="55"/>
      <c r="DU157" s="55"/>
      <c r="DV157" s="55"/>
      <c r="DW157" s="55"/>
      <c r="DX157" s="55"/>
      <c r="DY157" s="55"/>
      <c r="DZ157" s="55"/>
      <c r="EA157" s="55"/>
      <c r="EB157" s="55"/>
      <c r="EC157" s="55"/>
      <c r="ED157" s="55"/>
      <c r="EE157" s="55"/>
      <c r="EF157" s="55"/>
      <c r="EG157" s="55"/>
      <c r="EH157" s="55"/>
      <c r="EI157" s="55"/>
      <c r="EJ157" s="55"/>
      <c r="EK157" s="55"/>
      <c r="EL157" s="55"/>
      <c r="EM157" s="55"/>
      <c r="EN157" s="55"/>
      <c r="EO157" s="55"/>
      <c r="EP157" s="55"/>
      <c r="EQ157" s="55"/>
      <c r="ER157" s="55"/>
      <c r="ES157" s="55"/>
      <c r="ET157" s="55"/>
      <c r="EU157" s="55"/>
      <c r="EV157" s="55"/>
      <c r="EW157" s="55"/>
      <c r="EX157" s="55"/>
      <c r="EY157" s="55"/>
      <c r="EZ157" s="55"/>
      <c r="FA157" s="55"/>
      <c r="FB157" s="55"/>
      <c r="FC157" s="55"/>
      <c r="FD157" s="55"/>
      <c r="FE157" s="55"/>
      <c r="FF157" s="55"/>
      <c r="FG157" s="55"/>
      <c r="FH157" s="55"/>
      <c r="FI157" s="55"/>
      <c r="FJ157" s="55"/>
      <c r="FK157" s="55"/>
      <c r="FL157" s="55"/>
      <c r="FM157" s="55"/>
      <c r="FN157" s="55"/>
      <c r="FO157" s="55"/>
      <c r="FP157" s="55"/>
      <c r="FQ157" s="55"/>
      <c r="FR157" s="55"/>
      <c r="FS157" s="55"/>
      <c r="FT157" s="55"/>
      <c r="FU157" s="55"/>
      <c r="FV157" s="55"/>
      <c r="FW157" s="55"/>
      <c r="FX157" s="55"/>
      <c r="FY157" s="55"/>
      <c r="FZ157" s="55"/>
      <c r="GA157" s="55"/>
      <c r="GB157" s="55"/>
      <c r="GC157" s="55"/>
      <c r="GD157" s="55"/>
      <c r="GE157" s="55"/>
      <c r="GF157" s="55"/>
      <c r="GG157" s="55"/>
      <c r="GH157" s="55"/>
      <c r="GI157" s="55"/>
      <c r="GJ157" s="55"/>
      <c r="GK157" s="55"/>
      <c r="GL157" s="55"/>
      <c r="GM157" s="55"/>
    </row>
    <row r="158" spans="1:195" x14ac:dyDescent="0.2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  <c r="AC158" s="55"/>
      <c r="AD158" s="55"/>
      <c r="AE158" s="55"/>
      <c r="AF158" s="55"/>
      <c r="AG158" s="55"/>
      <c r="AH158" s="55"/>
      <c r="AI158" s="55"/>
      <c r="AJ158" s="55"/>
      <c r="AK158" s="55"/>
      <c r="AL158" s="55"/>
      <c r="AM158" s="55"/>
      <c r="AN158" s="55"/>
      <c r="AO158" s="55"/>
      <c r="AP158" s="55"/>
      <c r="AQ158" s="55"/>
      <c r="AR158" s="55"/>
      <c r="AS158" s="55"/>
      <c r="AT158" s="55"/>
      <c r="AU158" s="55"/>
      <c r="AV158" s="55"/>
      <c r="AW158" s="55"/>
      <c r="AX158" s="55"/>
      <c r="AY158" s="55"/>
      <c r="AZ158" s="55"/>
      <c r="BA158" s="55"/>
      <c r="BB158" s="55"/>
      <c r="BC158" s="55"/>
      <c r="BD158" s="55"/>
      <c r="BE158" s="55"/>
      <c r="BF158" s="55"/>
      <c r="BG158" s="55"/>
      <c r="BH158" s="55"/>
      <c r="BI158" s="55"/>
      <c r="BJ158" s="55"/>
      <c r="BK158" s="55"/>
      <c r="BL158" s="55"/>
      <c r="BM158" s="55"/>
      <c r="BN158" s="55"/>
      <c r="BO158" s="55"/>
      <c r="BP158" s="55"/>
      <c r="BQ158" s="55"/>
      <c r="BR158" s="55"/>
      <c r="BS158" s="55"/>
      <c r="BT158" s="55"/>
      <c r="BU158" s="55"/>
      <c r="BV158" s="55"/>
      <c r="BW158" s="55"/>
      <c r="BX158" s="55"/>
      <c r="BY158" s="55"/>
      <c r="BZ158" s="55"/>
      <c r="CA158" s="55"/>
      <c r="CB158" s="55"/>
      <c r="CC158" s="55"/>
      <c r="CD158" s="55"/>
      <c r="CE158" s="55"/>
      <c r="CF158" s="55"/>
      <c r="CG158" s="55"/>
      <c r="CH158" s="55"/>
      <c r="CI158" s="55"/>
      <c r="CJ158" s="55"/>
      <c r="CK158" s="55"/>
      <c r="CL158" s="55"/>
      <c r="CM158" s="55"/>
      <c r="CN158" s="55"/>
      <c r="CO158" s="55"/>
      <c r="CP158" s="55"/>
      <c r="CQ158" s="55"/>
      <c r="CR158" s="55"/>
      <c r="CS158" s="55"/>
      <c r="CT158" s="55"/>
      <c r="CU158" s="55"/>
      <c r="CV158" s="55"/>
      <c r="CW158" s="55"/>
      <c r="CX158" s="55"/>
      <c r="CY158" s="55"/>
      <c r="CZ158" s="55"/>
      <c r="DA158" s="55"/>
      <c r="DB158" s="55"/>
      <c r="DC158" s="55"/>
      <c r="DD158" s="55"/>
      <c r="DE158" s="55"/>
      <c r="DF158" s="55"/>
      <c r="DG158" s="55"/>
      <c r="DH158" s="55"/>
      <c r="DI158" s="55"/>
      <c r="DJ158" s="55"/>
      <c r="DK158" s="55"/>
      <c r="DL158" s="55"/>
      <c r="DM158" s="55"/>
      <c r="DN158" s="55"/>
      <c r="DO158" s="55"/>
      <c r="DP158" s="55"/>
      <c r="DQ158" s="55"/>
      <c r="DR158" s="55"/>
      <c r="DS158" s="55"/>
      <c r="DT158" s="55"/>
      <c r="DU158" s="55"/>
      <c r="DV158" s="55"/>
      <c r="DW158" s="55"/>
      <c r="DX158" s="55"/>
      <c r="DY158" s="55"/>
      <c r="DZ158" s="55"/>
      <c r="EA158" s="55"/>
      <c r="EB158" s="55"/>
      <c r="EC158" s="55"/>
      <c r="ED158" s="55"/>
      <c r="EE158" s="55"/>
      <c r="EF158" s="55"/>
      <c r="EG158" s="55"/>
      <c r="EH158" s="55"/>
      <c r="EI158" s="55"/>
      <c r="EJ158" s="55"/>
      <c r="EK158" s="55"/>
      <c r="EL158" s="55"/>
      <c r="EM158" s="55"/>
      <c r="EN158" s="55"/>
      <c r="EO158" s="55"/>
      <c r="EP158" s="55"/>
      <c r="EQ158" s="55"/>
      <c r="ER158" s="55"/>
      <c r="ES158" s="55"/>
      <c r="ET158" s="55"/>
      <c r="EU158" s="55"/>
      <c r="EV158" s="55"/>
      <c r="EW158" s="55"/>
      <c r="EX158" s="55"/>
      <c r="EY158" s="55"/>
      <c r="EZ158" s="55"/>
      <c r="FA158" s="55"/>
      <c r="FB158" s="55"/>
      <c r="FC158" s="55"/>
      <c r="FD158" s="55"/>
      <c r="FE158" s="55"/>
      <c r="FF158" s="55"/>
      <c r="FG158" s="55"/>
      <c r="FH158" s="55"/>
      <c r="FI158" s="55"/>
      <c r="FJ158" s="55"/>
      <c r="FK158" s="55"/>
      <c r="FL158" s="55"/>
      <c r="FM158" s="55"/>
      <c r="FN158" s="55"/>
      <c r="FO158" s="55"/>
      <c r="FP158" s="55"/>
      <c r="FQ158" s="55"/>
      <c r="FR158" s="55"/>
      <c r="FS158" s="55"/>
      <c r="FT158" s="55"/>
      <c r="FU158" s="55"/>
      <c r="FV158" s="55"/>
      <c r="FW158" s="55"/>
      <c r="FX158" s="55"/>
      <c r="FY158" s="55"/>
      <c r="FZ158" s="55"/>
      <c r="GA158" s="55"/>
      <c r="GB158" s="55"/>
      <c r="GC158" s="55"/>
      <c r="GD158" s="55"/>
      <c r="GE158" s="55"/>
      <c r="GF158" s="55"/>
      <c r="GG158" s="55"/>
      <c r="GH158" s="55"/>
      <c r="GI158" s="55"/>
      <c r="GJ158" s="55"/>
      <c r="GK158" s="55"/>
      <c r="GL158" s="55"/>
      <c r="GM158" s="55"/>
    </row>
    <row r="159" spans="1:195" x14ac:dyDescent="0.2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  <c r="AD159" s="55"/>
      <c r="AE159" s="55"/>
      <c r="AF159" s="55"/>
      <c r="AG159" s="55"/>
      <c r="AH159" s="55"/>
      <c r="AI159" s="55"/>
      <c r="AJ159" s="55"/>
      <c r="AK159" s="55"/>
      <c r="AL159" s="55"/>
      <c r="AM159" s="55"/>
      <c r="AN159" s="55"/>
      <c r="AO159" s="55"/>
      <c r="AP159" s="55"/>
      <c r="AQ159" s="55"/>
      <c r="AR159" s="55"/>
      <c r="AS159" s="55"/>
      <c r="AT159" s="55"/>
      <c r="AU159" s="55"/>
      <c r="AV159" s="55"/>
      <c r="AW159" s="55"/>
      <c r="AX159" s="55"/>
      <c r="AY159" s="55"/>
      <c r="AZ159" s="55"/>
      <c r="BA159" s="55"/>
      <c r="BB159" s="55"/>
      <c r="BC159" s="55"/>
      <c r="BD159" s="55"/>
      <c r="BE159" s="55"/>
      <c r="BF159" s="55"/>
      <c r="BG159" s="55"/>
      <c r="BH159" s="55"/>
      <c r="BI159" s="55"/>
      <c r="BJ159" s="55"/>
      <c r="BK159" s="55"/>
      <c r="BL159" s="55"/>
      <c r="BM159" s="55"/>
      <c r="BN159" s="55"/>
      <c r="BO159" s="55"/>
      <c r="BP159" s="55"/>
      <c r="BQ159" s="55"/>
      <c r="BR159" s="55"/>
      <c r="BS159" s="55"/>
      <c r="BT159" s="55"/>
      <c r="BU159" s="55"/>
      <c r="BV159" s="55"/>
      <c r="BW159" s="55"/>
      <c r="BX159" s="55"/>
      <c r="BY159" s="55"/>
      <c r="BZ159" s="55"/>
      <c r="CA159" s="55"/>
      <c r="CB159" s="55"/>
      <c r="CC159" s="55"/>
      <c r="CD159" s="55"/>
      <c r="CE159" s="55"/>
      <c r="CF159" s="55"/>
      <c r="CG159" s="55"/>
      <c r="CH159" s="55"/>
      <c r="CI159" s="55"/>
      <c r="CJ159" s="55"/>
      <c r="CK159" s="55"/>
      <c r="CL159" s="55"/>
      <c r="CM159" s="55"/>
      <c r="CN159" s="55"/>
      <c r="CO159" s="55"/>
      <c r="CP159" s="55"/>
      <c r="CQ159" s="55"/>
      <c r="CR159" s="55"/>
      <c r="CS159" s="55"/>
      <c r="CT159" s="55"/>
      <c r="CU159" s="55"/>
      <c r="CV159" s="55"/>
      <c r="CW159" s="55"/>
      <c r="CX159" s="55"/>
      <c r="CY159" s="55"/>
      <c r="CZ159" s="55"/>
      <c r="DA159" s="55"/>
      <c r="DB159" s="55"/>
      <c r="DC159" s="55"/>
      <c r="DD159" s="55"/>
      <c r="DE159" s="55"/>
      <c r="DF159" s="55"/>
      <c r="DG159" s="55"/>
      <c r="DH159" s="55"/>
      <c r="DI159" s="55"/>
      <c r="DJ159" s="55"/>
      <c r="DK159" s="55"/>
      <c r="DL159" s="55"/>
      <c r="DM159" s="55"/>
      <c r="DN159" s="55"/>
      <c r="DO159" s="55"/>
      <c r="DP159" s="55"/>
      <c r="DQ159" s="55"/>
      <c r="DR159" s="55"/>
      <c r="DS159" s="55"/>
      <c r="DT159" s="55"/>
      <c r="DU159" s="55"/>
      <c r="DV159" s="55"/>
      <c r="DW159" s="55"/>
      <c r="DX159" s="55"/>
      <c r="DY159" s="55"/>
      <c r="DZ159" s="55"/>
      <c r="EA159" s="55"/>
      <c r="EB159" s="55"/>
      <c r="EC159" s="55"/>
      <c r="ED159" s="55"/>
      <c r="EE159" s="55"/>
      <c r="EF159" s="55"/>
      <c r="EG159" s="55"/>
      <c r="EH159" s="55"/>
      <c r="EI159" s="55"/>
      <c r="EJ159" s="55"/>
      <c r="EK159" s="55"/>
      <c r="EL159" s="55"/>
      <c r="EM159" s="55"/>
      <c r="EN159" s="55"/>
      <c r="EO159" s="55"/>
      <c r="EP159" s="55"/>
      <c r="EQ159" s="55"/>
      <c r="ER159" s="55"/>
      <c r="ES159" s="55"/>
      <c r="ET159" s="55"/>
      <c r="EU159" s="55"/>
      <c r="EV159" s="55"/>
      <c r="EW159" s="55"/>
      <c r="EX159" s="55"/>
      <c r="EY159" s="55"/>
      <c r="EZ159" s="55"/>
      <c r="FA159" s="55"/>
      <c r="FB159" s="55"/>
      <c r="FC159" s="55"/>
      <c r="FD159" s="55"/>
      <c r="FE159" s="55"/>
      <c r="FF159" s="55"/>
      <c r="FG159" s="55"/>
      <c r="FH159" s="55"/>
      <c r="FI159" s="55"/>
      <c r="FJ159" s="55"/>
      <c r="FK159" s="55"/>
      <c r="FL159" s="55"/>
      <c r="FM159" s="55"/>
      <c r="FN159" s="55"/>
      <c r="FO159" s="55"/>
      <c r="FP159" s="55"/>
      <c r="FQ159" s="55"/>
      <c r="FR159" s="55"/>
      <c r="FS159" s="55"/>
      <c r="FT159" s="55"/>
      <c r="FU159" s="55"/>
      <c r="FV159" s="55"/>
      <c r="FW159" s="55"/>
      <c r="FX159" s="55"/>
      <c r="FY159" s="55"/>
      <c r="FZ159" s="55"/>
      <c r="GA159" s="55"/>
      <c r="GB159" s="55"/>
      <c r="GC159" s="55"/>
      <c r="GD159" s="55"/>
      <c r="GE159" s="55"/>
      <c r="GF159" s="55"/>
      <c r="GG159" s="55"/>
      <c r="GH159" s="55"/>
      <c r="GI159" s="55"/>
      <c r="GJ159" s="55"/>
      <c r="GK159" s="55"/>
      <c r="GL159" s="55"/>
      <c r="GM159" s="55"/>
    </row>
    <row r="160" spans="1:195" x14ac:dyDescent="0.2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  <c r="AC160" s="55"/>
      <c r="AD160" s="55"/>
      <c r="AE160" s="55"/>
      <c r="AF160" s="55"/>
      <c r="AG160" s="55"/>
      <c r="AH160" s="55"/>
      <c r="AI160" s="55"/>
      <c r="AJ160" s="55"/>
      <c r="AK160" s="55"/>
      <c r="AL160" s="55"/>
      <c r="AM160" s="55"/>
      <c r="AN160" s="55"/>
      <c r="AO160" s="55"/>
      <c r="AP160" s="55"/>
      <c r="AQ160" s="55"/>
      <c r="AR160" s="55"/>
      <c r="AS160" s="55"/>
      <c r="AT160" s="55"/>
      <c r="AU160" s="55"/>
      <c r="AV160" s="55"/>
      <c r="AW160" s="55"/>
      <c r="AX160" s="55"/>
      <c r="AY160" s="55"/>
      <c r="AZ160" s="55"/>
      <c r="BA160" s="55"/>
      <c r="BB160" s="55"/>
      <c r="BC160" s="55"/>
      <c r="BD160" s="55"/>
      <c r="BE160" s="55"/>
      <c r="BF160" s="55"/>
      <c r="BG160" s="55"/>
      <c r="BH160" s="55"/>
      <c r="BI160" s="55"/>
      <c r="BJ160" s="55"/>
      <c r="BK160" s="55"/>
      <c r="BL160" s="55"/>
      <c r="BM160" s="55"/>
      <c r="BN160" s="55"/>
      <c r="BO160" s="55"/>
      <c r="BP160" s="55"/>
      <c r="BQ160" s="55"/>
      <c r="BR160" s="55"/>
      <c r="BS160" s="55"/>
      <c r="BT160" s="55"/>
      <c r="BU160" s="55"/>
      <c r="BV160" s="55"/>
      <c r="BW160" s="55"/>
      <c r="BX160" s="55"/>
      <c r="BY160" s="55"/>
      <c r="BZ160" s="55"/>
      <c r="CA160" s="55"/>
      <c r="CB160" s="55"/>
      <c r="CC160" s="55"/>
      <c r="CD160" s="55"/>
      <c r="CE160" s="55"/>
      <c r="CF160" s="55"/>
      <c r="CG160" s="55"/>
      <c r="CH160" s="55"/>
      <c r="CI160" s="55"/>
      <c r="CJ160" s="55"/>
      <c r="CK160" s="55"/>
      <c r="CL160" s="55"/>
      <c r="CM160" s="55"/>
      <c r="CN160" s="55"/>
      <c r="CO160" s="55"/>
      <c r="CP160" s="55"/>
      <c r="CQ160" s="55"/>
      <c r="CR160" s="55"/>
      <c r="CS160" s="55"/>
      <c r="CT160" s="55"/>
      <c r="CU160" s="55"/>
      <c r="CV160" s="55"/>
      <c r="CW160" s="55"/>
      <c r="CX160" s="55"/>
      <c r="CY160" s="55"/>
      <c r="CZ160" s="55"/>
      <c r="DA160" s="55"/>
      <c r="DB160" s="55"/>
      <c r="DC160" s="55"/>
      <c r="DD160" s="55"/>
      <c r="DE160" s="55"/>
      <c r="DF160" s="55"/>
      <c r="DG160" s="55"/>
      <c r="DH160" s="55"/>
      <c r="DI160" s="55"/>
      <c r="DJ160" s="55"/>
      <c r="DK160" s="55"/>
      <c r="DL160" s="55"/>
      <c r="DM160" s="55"/>
      <c r="DN160" s="55"/>
      <c r="DO160" s="55"/>
      <c r="DP160" s="55"/>
      <c r="DQ160" s="55"/>
      <c r="DR160" s="55"/>
      <c r="DS160" s="55"/>
      <c r="DT160" s="55"/>
      <c r="DU160" s="55"/>
      <c r="DV160" s="55"/>
      <c r="DW160" s="55"/>
      <c r="DX160" s="55"/>
      <c r="DY160" s="55"/>
      <c r="DZ160" s="55"/>
      <c r="EA160" s="55"/>
      <c r="EB160" s="55"/>
      <c r="EC160" s="55"/>
      <c r="ED160" s="55"/>
      <c r="EE160" s="55"/>
      <c r="EF160" s="55"/>
      <c r="EG160" s="55"/>
      <c r="EH160" s="55"/>
      <c r="EI160" s="55"/>
      <c r="EJ160" s="55"/>
      <c r="EK160" s="55"/>
      <c r="EL160" s="55"/>
      <c r="EM160" s="55"/>
      <c r="EN160" s="55"/>
      <c r="EO160" s="55"/>
      <c r="EP160" s="55"/>
      <c r="EQ160" s="55"/>
      <c r="ER160" s="55"/>
      <c r="ES160" s="55"/>
      <c r="ET160" s="55"/>
      <c r="EU160" s="55"/>
      <c r="EV160" s="55"/>
      <c r="EW160" s="55"/>
      <c r="EX160" s="55"/>
      <c r="EY160" s="55"/>
      <c r="EZ160" s="55"/>
      <c r="FA160" s="55"/>
      <c r="FB160" s="55"/>
      <c r="FC160" s="55"/>
      <c r="FD160" s="55"/>
      <c r="FE160" s="55"/>
      <c r="FF160" s="55"/>
      <c r="FG160" s="55"/>
      <c r="FH160" s="55"/>
      <c r="FI160" s="55"/>
      <c r="FJ160" s="55"/>
      <c r="FK160" s="55"/>
      <c r="FL160" s="55"/>
      <c r="FM160" s="55"/>
      <c r="FN160" s="55"/>
      <c r="FO160" s="55"/>
      <c r="FP160" s="55"/>
      <c r="FQ160" s="55"/>
      <c r="FR160" s="55"/>
      <c r="FS160" s="55"/>
      <c r="FT160" s="55"/>
      <c r="FU160" s="55"/>
      <c r="FV160" s="55"/>
      <c r="FW160" s="55"/>
      <c r="FX160" s="55"/>
      <c r="FY160" s="55"/>
      <c r="FZ160" s="55"/>
      <c r="GA160" s="55"/>
      <c r="GB160" s="55"/>
      <c r="GC160" s="55"/>
      <c r="GD160" s="55"/>
      <c r="GE160" s="55"/>
      <c r="GF160" s="55"/>
      <c r="GG160" s="55"/>
      <c r="GH160" s="55"/>
      <c r="GI160" s="55"/>
      <c r="GJ160" s="55"/>
      <c r="GK160" s="55"/>
      <c r="GL160" s="55"/>
      <c r="GM160" s="55"/>
    </row>
    <row r="161" spans="1:195" x14ac:dyDescent="0.2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  <c r="AC161" s="55"/>
      <c r="AD161" s="55"/>
      <c r="AE161" s="55"/>
      <c r="AF161" s="55"/>
      <c r="AG161" s="55"/>
      <c r="AH161" s="55"/>
      <c r="AI161" s="55"/>
      <c r="AJ161" s="55"/>
      <c r="AK161" s="55"/>
      <c r="AL161" s="55"/>
      <c r="AM161" s="55"/>
      <c r="AN161" s="55"/>
      <c r="AO161" s="55"/>
      <c r="AP161" s="55"/>
      <c r="AQ161" s="55"/>
      <c r="AR161" s="55"/>
      <c r="AS161" s="55"/>
      <c r="AT161" s="55"/>
      <c r="AU161" s="55"/>
      <c r="AV161" s="55"/>
      <c r="AW161" s="55"/>
      <c r="AX161" s="55"/>
      <c r="AY161" s="55"/>
      <c r="AZ161" s="55"/>
      <c r="BA161" s="55"/>
      <c r="BB161" s="55"/>
      <c r="BC161" s="55"/>
      <c r="BD161" s="55"/>
      <c r="BE161" s="55"/>
      <c r="BF161" s="55"/>
      <c r="BG161" s="55"/>
      <c r="BH161" s="55"/>
      <c r="BI161" s="55"/>
      <c r="BJ161" s="55"/>
      <c r="BK161" s="55"/>
      <c r="BL161" s="55"/>
      <c r="BM161" s="55"/>
      <c r="BN161" s="55"/>
      <c r="BO161" s="55"/>
      <c r="BP161" s="55"/>
      <c r="BQ161" s="55"/>
      <c r="BR161" s="55"/>
      <c r="BS161" s="55"/>
      <c r="BT161" s="55"/>
      <c r="BU161" s="55"/>
      <c r="BV161" s="55"/>
      <c r="BW161" s="55"/>
      <c r="BX161" s="55"/>
      <c r="BY161" s="55"/>
      <c r="BZ161" s="55"/>
      <c r="CA161" s="55"/>
      <c r="CB161" s="55"/>
      <c r="CC161" s="55"/>
      <c r="CD161" s="55"/>
      <c r="CE161" s="55"/>
      <c r="CF161" s="55"/>
      <c r="CG161" s="55"/>
      <c r="CH161" s="55"/>
      <c r="CI161" s="55"/>
      <c r="CJ161" s="55"/>
      <c r="CK161" s="55"/>
      <c r="CL161" s="55"/>
      <c r="CM161" s="55"/>
      <c r="CN161" s="55"/>
      <c r="CO161" s="55"/>
      <c r="CP161" s="55"/>
      <c r="CQ161" s="55"/>
      <c r="CR161" s="55"/>
      <c r="CS161" s="55"/>
      <c r="CT161" s="55"/>
      <c r="CU161" s="55"/>
      <c r="CV161" s="55"/>
      <c r="CW161" s="55"/>
      <c r="CX161" s="55"/>
      <c r="CY161" s="55"/>
      <c r="CZ161" s="55"/>
      <c r="DA161" s="55"/>
      <c r="DB161" s="55"/>
      <c r="DC161" s="55"/>
      <c r="DD161" s="55"/>
      <c r="DE161" s="55"/>
      <c r="DF161" s="55"/>
      <c r="DG161" s="55"/>
      <c r="DH161" s="55"/>
      <c r="DI161" s="55"/>
      <c r="DJ161" s="55"/>
      <c r="DK161" s="55"/>
      <c r="DL161" s="55"/>
      <c r="DM161" s="55"/>
      <c r="DN161" s="55"/>
      <c r="DO161" s="55"/>
      <c r="DP161" s="55"/>
      <c r="DQ161" s="55"/>
      <c r="DR161" s="55"/>
      <c r="DS161" s="55"/>
      <c r="DT161" s="55"/>
      <c r="DU161" s="55"/>
      <c r="DV161" s="55"/>
      <c r="DW161" s="55"/>
      <c r="DX161" s="55"/>
      <c r="DY161" s="55"/>
      <c r="DZ161" s="55"/>
      <c r="EA161" s="55"/>
      <c r="EB161" s="55"/>
      <c r="EC161" s="55"/>
      <c r="ED161" s="55"/>
      <c r="EE161" s="55"/>
      <c r="EF161" s="55"/>
      <c r="EG161" s="55"/>
      <c r="EH161" s="55"/>
      <c r="EI161" s="55"/>
      <c r="EJ161" s="55"/>
      <c r="EK161" s="55"/>
      <c r="EL161" s="55"/>
      <c r="EM161" s="55"/>
      <c r="EN161" s="55"/>
      <c r="EO161" s="55"/>
      <c r="EP161" s="55"/>
      <c r="EQ161" s="55"/>
      <c r="ER161" s="55"/>
      <c r="ES161" s="55"/>
      <c r="ET161" s="55"/>
      <c r="EU161" s="55"/>
      <c r="EV161" s="55"/>
      <c r="EW161" s="55"/>
      <c r="EX161" s="55"/>
      <c r="EY161" s="55"/>
      <c r="EZ161" s="55"/>
      <c r="FA161" s="55"/>
      <c r="FB161" s="55"/>
      <c r="FC161" s="55"/>
      <c r="FD161" s="55"/>
      <c r="FE161" s="55"/>
      <c r="FF161" s="55"/>
      <c r="FG161" s="55"/>
      <c r="FH161" s="55"/>
      <c r="FI161" s="55"/>
      <c r="FJ161" s="55"/>
      <c r="FK161" s="55"/>
      <c r="FL161" s="55"/>
      <c r="FM161" s="55"/>
      <c r="FN161" s="55"/>
      <c r="FO161" s="55"/>
      <c r="FP161" s="55"/>
      <c r="FQ161" s="55"/>
      <c r="FR161" s="55"/>
      <c r="FS161" s="55"/>
      <c r="FT161" s="55"/>
      <c r="FU161" s="55"/>
      <c r="FV161" s="55"/>
      <c r="FW161" s="55"/>
      <c r="FX161" s="55"/>
      <c r="FY161" s="55"/>
      <c r="FZ161" s="55"/>
      <c r="GA161" s="55"/>
      <c r="GB161" s="55"/>
      <c r="GC161" s="55"/>
      <c r="GD161" s="55"/>
      <c r="GE161" s="55"/>
      <c r="GF161" s="55"/>
      <c r="GG161" s="55"/>
      <c r="GH161" s="55"/>
      <c r="GI161" s="55"/>
      <c r="GJ161" s="55"/>
      <c r="GK161" s="55"/>
      <c r="GL161" s="55"/>
      <c r="GM161" s="55"/>
    </row>
    <row r="162" spans="1:195" x14ac:dyDescent="0.2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  <c r="AC162" s="55"/>
      <c r="AD162" s="55"/>
      <c r="AE162" s="55"/>
      <c r="AF162" s="55"/>
      <c r="AG162" s="55"/>
      <c r="AH162" s="55"/>
      <c r="AI162" s="55"/>
      <c r="AJ162" s="55"/>
      <c r="AK162" s="55"/>
      <c r="AL162" s="55"/>
      <c r="AM162" s="55"/>
      <c r="AN162" s="55"/>
      <c r="AO162" s="55"/>
      <c r="AP162" s="55"/>
      <c r="AQ162" s="55"/>
      <c r="AR162" s="55"/>
      <c r="AS162" s="55"/>
      <c r="AT162" s="55"/>
      <c r="AU162" s="55"/>
      <c r="AV162" s="55"/>
      <c r="AW162" s="55"/>
      <c r="AX162" s="55"/>
      <c r="AY162" s="55"/>
      <c r="AZ162" s="55"/>
      <c r="BA162" s="55"/>
      <c r="BB162" s="55"/>
      <c r="BC162" s="55"/>
      <c r="BD162" s="55"/>
      <c r="BE162" s="55"/>
      <c r="BF162" s="55"/>
      <c r="BG162" s="55"/>
      <c r="BH162" s="55"/>
      <c r="BI162" s="55"/>
      <c r="BJ162" s="55"/>
      <c r="BK162" s="55"/>
      <c r="BL162" s="55"/>
      <c r="BM162" s="55"/>
      <c r="BN162" s="55"/>
      <c r="BO162" s="55"/>
      <c r="BP162" s="55"/>
      <c r="BQ162" s="55"/>
      <c r="BR162" s="55"/>
      <c r="BS162" s="55"/>
      <c r="BT162" s="55"/>
      <c r="BU162" s="55"/>
      <c r="BV162" s="55"/>
      <c r="BW162" s="55"/>
      <c r="BX162" s="55"/>
      <c r="BY162" s="55"/>
      <c r="BZ162" s="55"/>
      <c r="CA162" s="55"/>
      <c r="CB162" s="55"/>
      <c r="CC162" s="55"/>
      <c r="CD162" s="55"/>
      <c r="CE162" s="55"/>
      <c r="CF162" s="55"/>
      <c r="CG162" s="55"/>
      <c r="CH162" s="55"/>
      <c r="CI162" s="55"/>
      <c r="CJ162" s="55"/>
      <c r="CK162" s="55"/>
      <c r="CL162" s="55"/>
      <c r="CM162" s="55"/>
      <c r="CN162" s="55"/>
      <c r="CO162" s="55"/>
      <c r="CP162" s="55"/>
      <c r="CQ162" s="55"/>
      <c r="CR162" s="55"/>
      <c r="CS162" s="55"/>
      <c r="CT162" s="55"/>
      <c r="CU162" s="55"/>
      <c r="CV162" s="55"/>
      <c r="CW162" s="55"/>
      <c r="CX162" s="55"/>
      <c r="CY162" s="55"/>
      <c r="CZ162" s="55"/>
      <c r="DA162" s="55"/>
      <c r="DB162" s="55"/>
      <c r="DC162" s="55"/>
      <c r="DD162" s="55"/>
      <c r="DE162" s="55"/>
      <c r="DF162" s="55"/>
      <c r="DG162" s="55"/>
      <c r="DH162" s="55"/>
      <c r="DI162" s="55"/>
      <c r="DJ162" s="55"/>
      <c r="DK162" s="55"/>
      <c r="DL162" s="55"/>
      <c r="DM162" s="55"/>
      <c r="DN162" s="55"/>
      <c r="DO162" s="55"/>
      <c r="DP162" s="55"/>
      <c r="DQ162" s="55"/>
      <c r="DR162" s="55"/>
      <c r="DS162" s="55"/>
      <c r="DT162" s="55"/>
      <c r="DU162" s="55"/>
      <c r="DV162" s="55"/>
      <c r="DW162" s="55"/>
      <c r="DX162" s="55"/>
      <c r="DY162" s="55"/>
      <c r="DZ162" s="55"/>
      <c r="EA162" s="55"/>
      <c r="EB162" s="55"/>
      <c r="EC162" s="55"/>
      <c r="ED162" s="55"/>
      <c r="EE162" s="55"/>
      <c r="EF162" s="55"/>
      <c r="EG162" s="55"/>
      <c r="EH162" s="55"/>
      <c r="EI162" s="55"/>
      <c r="EJ162" s="55"/>
      <c r="EK162" s="55"/>
      <c r="EL162" s="55"/>
      <c r="EM162" s="55"/>
      <c r="EN162" s="55"/>
      <c r="EO162" s="55"/>
      <c r="EP162" s="55"/>
      <c r="EQ162" s="55"/>
      <c r="ER162" s="55"/>
      <c r="ES162" s="55"/>
      <c r="ET162" s="55"/>
      <c r="EU162" s="55"/>
      <c r="EV162" s="55"/>
      <c r="EW162" s="55"/>
      <c r="EX162" s="55"/>
      <c r="EY162" s="55"/>
      <c r="EZ162" s="55"/>
      <c r="FA162" s="55"/>
      <c r="FB162" s="55"/>
      <c r="FC162" s="55"/>
      <c r="FD162" s="55"/>
      <c r="FE162" s="55"/>
      <c r="FF162" s="55"/>
      <c r="FG162" s="55"/>
      <c r="FH162" s="55"/>
      <c r="FI162" s="55"/>
      <c r="FJ162" s="55"/>
      <c r="FK162" s="55"/>
      <c r="FL162" s="55"/>
      <c r="FM162" s="55"/>
      <c r="FN162" s="55"/>
      <c r="FO162" s="55"/>
      <c r="FP162" s="55"/>
      <c r="FQ162" s="55"/>
      <c r="FR162" s="55"/>
      <c r="FS162" s="55"/>
      <c r="FT162" s="55"/>
      <c r="FU162" s="55"/>
      <c r="FV162" s="55"/>
      <c r="FW162" s="55"/>
      <c r="FX162" s="55"/>
      <c r="FY162" s="55"/>
      <c r="FZ162" s="55"/>
      <c r="GA162" s="55"/>
      <c r="GB162" s="55"/>
      <c r="GC162" s="55"/>
      <c r="GD162" s="55"/>
      <c r="GE162" s="55"/>
      <c r="GF162" s="55"/>
      <c r="GG162" s="55"/>
      <c r="GH162" s="55"/>
      <c r="GI162" s="55"/>
      <c r="GJ162" s="55"/>
      <c r="GK162" s="55"/>
      <c r="GL162" s="55"/>
      <c r="GM162" s="55"/>
    </row>
    <row r="163" spans="1:195" x14ac:dyDescent="0.2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  <c r="AC163" s="55"/>
      <c r="AD163" s="55"/>
      <c r="AE163" s="55"/>
      <c r="AF163" s="55"/>
      <c r="AG163" s="55"/>
      <c r="AH163" s="55"/>
      <c r="AI163" s="55"/>
      <c r="AJ163" s="55"/>
      <c r="AK163" s="55"/>
      <c r="AL163" s="55"/>
      <c r="AM163" s="55"/>
      <c r="AN163" s="55"/>
      <c r="AO163" s="55"/>
      <c r="AP163" s="55"/>
      <c r="AQ163" s="55"/>
      <c r="AR163" s="55"/>
      <c r="AS163" s="55"/>
      <c r="AT163" s="55"/>
      <c r="AU163" s="55"/>
      <c r="AV163" s="55"/>
      <c r="AW163" s="55"/>
      <c r="AX163" s="55"/>
      <c r="AY163" s="55"/>
      <c r="AZ163" s="55"/>
      <c r="BA163" s="55"/>
      <c r="BB163" s="55"/>
      <c r="BC163" s="55"/>
      <c r="BD163" s="55"/>
      <c r="BE163" s="55"/>
      <c r="BF163" s="55"/>
      <c r="BG163" s="55"/>
      <c r="BH163" s="55"/>
      <c r="BI163" s="55"/>
      <c r="BJ163" s="55"/>
      <c r="BK163" s="55"/>
      <c r="BL163" s="55"/>
      <c r="BM163" s="55"/>
      <c r="BN163" s="55"/>
      <c r="BO163" s="55"/>
      <c r="BP163" s="55"/>
      <c r="BQ163" s="55"/>
      <c r="BR163" s="55"/>
      <c r="BS163" s="55"/>
      <c r="BT163" s="55"/>
      <c r="BU163" s="55"/>
      <c r="BV163" s="55"/>
      <c r="BW163" s="55"/>
      <c r="BX163" s="55"/>
      <c r="BY163" s="55"/>
      <c r="BZ163" s="55"/>
      <c r="CA163" s="55"/>
      <c r="CB163" s="55"/>
      <c r="CC163" s="55"/>
      <c r="CD163" s="55"/>
      <c r="CE163" s="55"/>
      <c r="CF163" s="55"/>
      <c r="CG163" s="55"/>
      <c r="CH163" s="55"/>
      <c r="CI163" s="55"/>
      <c r="CJ163" s="55"/>
      <c r="CK163" s="55"/>
      <c r="CL163" s="55"/>
      <c r="CM163" s="55"/>
      <c r="CN163" s="55"/>
      <c r="CO163" s="55"/>
      <c r="CP163" s="55"/>
      <c r="CQ163" s="55"/>
      <c r="CR163" s="55"/>
      <c r="CS163" s="55"/>
      <c r="CT163" s="55"/>
      <c r="CU163" s="55"/>
      <c r="CV163" s="55"/>
      <c r="CW163" s="55"/>
      <c r="CX163" s="55"/>
      <c r="CY163" s="55"/>
      <c r="CZ163" s="55"/>
      <c r="DA163" s="55"/>
      <c r="DB163" s="55"/>
      <c r="DC163" s="55"/>
      <c r="DD163" s="55"/>
      <c r="DE163" s="55"/>
      <c r="DF163" s="55"/>
      <c r="DG163" s="55"/>
      <c r="DH163" s="55"/>
      <c r="DI163" s="55"/>
      <c r="DJ163" s="55"/>
      <c r="DK163" s="55"/>
      <c r="DL163" s="55"/>
      <c r="DM163" s="55"/>
      <c r="DN163" s="55"/>
      <c r="DO163" s="55"/>
      <c r="DP163" s="55"/>
      <c r="DQ163" s="55"/>
      <c r="DR163" s="55"/>
      <c r="DS163" s="55"/>
      <c r="DT163" s="55"/>
      <c r="DU163" s="55"/>
      <c r="DV163" s="55"/>
      <c r="DW163" s="55"/>
      <c r="DX163" s="55"/>
      <c r="DY163" s="55"/>
      <c r="DZ163" s="55"/>
      <c r="EA163" s="55"/>
      <c r="EB163" s="55"/>
      <c r="EC163" s="55"/>
      <c r="ED163" s="55"/>
      <c r="EE163" s="55"/>
      <c r="EF163" s="55"/>
      <c r="EG163" s="55"/>
      <c r="EH163" s="55"/>
      <c r="EI163" s="55"/>
      <c r="EJ163" s="55"/>
      <c r="EK163" s="55"/>
      <c r="EL163" s="55"/>
      <c r="EM163" s="55"/>
      <c r="EN163" s="55"/>
      <c r="EO163" s="55"/>
      <c r="EP163" s="55"/>
      <c r="EQ163" s="55"/>
      <c r="ER163" s="55"/>
      <c r="ES163" s="55"/>
      <c r="ET163" s="55"/>
      <c r="EU163" s="55"/>
      <c r="EV163" s="55"/>
      <c r="EW163" s="55"/>
      <c r="EX163" s="55"/>
      <c r="EY163" s="55"/>
      <c r="EZ163" s="55"/>
      <c r="FA163" s="55"/>
      <c r="FB163" s="55"/>
      <c r="FC163" s="55"/>
      <c r="FD163" s="55"/>
      <c r="FE163" s="55"/>
      <c r="FF163" s="55"/>
      <c r="FG163" s="55"/>
      <c r="FH163" s="55"/>
      <c r="FI163" s="55"/>
      <c r="FJ163" s="55"/>
      <c r="FK163" s="55"/>
      <c r="FL163" s="55"/>
      <c r="FM163" s="55"/>
      <c r="FN163" s="55"/>
      <c r="FO163" s="55"/>
      <c r="FP163" s="55"/>
      <c r="FQ163" s="55"/>
      <c r="FR163" s="55"/>
      <c r="FS163" s="55"/>
      <c r="FT163" s="55"/>
      <c r="FU163" s="55"/>
      <c r="FV163" s="55"/>
      <c r="FW163" s="55"/>
      <c r="FX163" s="55"/>
      <c r="FY163" s="55"/>
      <c r="FZ163" s="55"/>
      <c r="GA163" s="55"/>
      <c r="GB163" s="55"/>
      <c r="GC163" s="55"/>
      <c r="GD163" s="55"/>
      <c r="GE163" s="55"/>
      <c r="GF163" s="55"/>
      <c r="GG163" s="55"/>
      <c r="GH163" s="55"/>
      <c r="GI163" s="55"/>
      <c r="GJ163" s="55"/>
      <c r="GK163" s="55"/>
      <c r="GL163" s="55"/>
      <c r="GM163" s="55"/>
    </row>
    <row r="164" spans="1:195" x14ac:dyDescent="0.2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  <c r="AD164" s="55"/>
      <c r="AE164" s="55"/>
      <c r="AF164" s="55"/>
      <c r="AG164" s="55"/>
      <c r="AH164" s="55"/>
      <c r="AI164" s="55"/>
      <c r="AJ164" s="55"/>
      <c r="AK164" s="55"/>
      <c r="AL164" s="55"/>
      <c r="AM164" s="55"/>
      <c r="AN164" s="55"/>
      <c r="AO164" s="55"/>
      <c r="AP164" s="55"/>
      <c r="AQ164" s="55"/>
      <c r="AR164" s="55"/>
      <c r="AS164" s="55"/>
      <c r="AT164" s="55"/>
      <c r="AU164" s="55"/>
      <c r="AV164" s="55"/>
      <c r="AW164" s="55"/>
      <c r="AX164" s="55"/>
      <c r="AY164" s="55"/>
      <c r="AZ164" s="55"/>
      <c r="BA164" s="55"/>
      <c r="BB164" s="55"/>
      <c r="BC164" s="55"/>
      <c r="BD164" s="55"/>
      <c r="BE164" s="55"/>
      <c r="BF164" s="55"/>
      <c r="BG164" s="55"/>
      <c r="BH164" s="55"/>
      <c r="BI164" s="55"/>
      <c r="BJ164" s="55"/>
      <c r="BK164" s="55"/>
      <c r="BL164" s="55"/>
      <c r="BM164" s="55"/>
      <c r="BN164" s="55"/>
      <c r="BO164" s="55"/>
      <c r="BP164" s="55"/>
      <c r="BQ164" s="55"/>
      <c r="BR164" s="55"/>
      <c r="BS164" s="55"/>
      <c r="BT164" s="55"/>
      <c r="BU164" s="55"/>
      <c r="BV164" s="55"/>
      <c r="BW164" s="55"/>
      <c r="BX164" s="55"/>
      <c r="BY164" s="55"/>
      <c r="BZ164" s="55"/>
      <c r="CA164" s="55"/>
      <c r="CB164" s="55"/>
      <c r="CC164" s="55"/>
      <c r="CD164" s="55"/>
      <c r="CE164" s="55"/>
      <c r="CF164" s="55"/>
      <c r="CG164" s="55"/>
      <c r="CH164" s="55"/>
      <c r="CI164" s="55"/>
      <c r="CJ164" s="55"/>
      <c r="CK164" s="55"/>
      <c r="CL164" s="55"/>
      <c r="CM164" s="55"/>
      <c r="CN164" s="55"/>
      <c r="CO164" s="55"/>
      <c r="CP164" s="55"/>
      <c r="CQ164" s="55"/>
      <c r="CR164" s="55"/>
      <c r="CS164" s="55"/>
      <c r="CT164" s="55"/>
      <c r="CU164" s="55"/>
      <c r="CV164" s="55"/>
      <c r="CW164" s="55"/>
      <c r="CX164" s="55"/>
      <c r="CY164" s="55"/>
      <c r="CZ164" s="55"/>
      <c r="DA164" s="55"/>
      <c r="DB164" s="55"/>
      <c r="DC164" s="55"/>
      <c r="DD164" s="55"/>
      <c r="DE164" s="55"/>
      <c r="DF164" s="55"/>
      <c r="DG164" s="55"/>
      <c r="DH164" s="55"/>
      <c r="DI164" s="55"/>
      <c r="DJ164" s="55"/>
      <c r="DK164" s="55"/>
      <c r="DL164" s="55"/>
      <c r="DM164" s="55"/>
      <c r="DN164" s="55"/>
      <c r="DO164" s="55"/>
      <c r="DP164" s="55"/>
      <c r="DQ164" s="55"/>
      <c r="DR164" s="55"/>
      <c r="DS164" s="55"/>
      <c r="DT164" s="55"/>
      <c r="DU164" s="55"/>
      <c r="DV164" s="55"/>
      <c r="DW164" s="55"/>
      <c r="DX164" s="55"/>
      <c r="DY164" s="55"/>
      <c r="DZ164" s="55"/>
      <c r="EA164" s="55"/>
      <c r="EB164" s="55"/>
      <c r="EC164" s="55"/>
      <c r="ED164" s="55"/>
      <c r="EE164" s="55"/>
      <c r="EF164" s="55"/>
      <c r="EG164" s="55"/>
      <c r="EH164" s="55"/>
      <c r="EI164" s="55"/>
      <c r="EJ164" s="55"/>
      <c r="EK164" s="55"/>
      <c r="EL164" s="55"/>
      <c r="EM164" s="55"/>
      <c r="EN164" s="55"/>
      <c r="EO164" s="55"/>
      <c r="EP164" s="55"/>
      <c r="EQ164" s="55"/>
      <c r="ER164" s="55"/>
      <c r="ES164" s="55"/>
      <c r="ET164" s="55"/>
      <c r="EU164" s="55"/>
      <c r="EV164" s="55"/>
      <c r="EW164" s="55"/>
      <c r="EX164" s="55"/>
      <c r="EY164" s="55"/>
      <c r="EZ164" s="55"/>
      <c r="FA164" s="55"/>
      <c r="FB164" s="55"/>
      <c r="FC164" s="55"/>
      <c r="FD164" s="55"/>
      <c r="FE164" s="55"/>
      <c r="FF164" s="55"/>
      <c r="FG164" s="55"/>
      <c r="FH164" s="55"/>
      <c r="FI164" s="55"/>
      <c r="FJ164" s="55"/>
      <c r="FK164" s="55"/>
      <c r="FL164" s="55"/>
      <c r="FM164" s="55"/>
      <c r="FN164" s="55"/>
      <c r="FO164" s="55"/>
      <c r="FP164" s="55"/>
      <c r="FQ164" s="55"/>
      <c r="FR164" s="55"/>
      <c r="FS164" s="55"/>
      <c r="FT164" s="55"/>
      <c r="FU164" s="55"/>
      <c r="FV164" s="55"/>
      <c r="FW164" s="55"/>
      <c r="FX164" s="55"/>
      <c r="FY164" s="55"/>
      <c r="FZ164" s="55"/>
      <c r="GA164" s="55"/>
      <c r="GB164" s="55"/>
      <c r="GC164" s="55"/>
      <c r="GD164" s="55"/>
      <c r="GE164" s="55"/>
      <c r="GF164" s="55"/>
      <c r="GG164" s="55"/>
      <c r="GH164" s="55"/>
      <c r="GI164" s="55"/>
      <c r="GJ164" s="55"/>
      <c r="GK164" s="55"/>
      <c r="GL164" s="55"/>
      <c r="GM164" s="55"/>
    </row>
    <row r="165" spans="1:195" x14ac:dyDescent="0.2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  <c r="AC165" s="55"/>
      <c r="AD165" s="55"/>
      <c r="AE165" s="55"/>
      <c r="AF165" s="55"/>
      <c r="AG165" s="55"/>
      <c r="AH165" s="55"/>
      <c r="AI165" s="55"/>
      <c r="AJ165" s="55"/>
      <c r="AK165" s="55"/>
      <c r="AL165" s="55"/>
      <c r="AM165" s="55"/>
      <c r="AN165" s="55"/>
      <c r="AO165" s="55"/>
      <c r="AP165" s="55"/>
      <c r="AQ165" s="55"/>
      <c r="AR165" s="55"/>
      <c r="AS165" s="55"/>
      <c r="AT165" s="55"/>
      <c r="AU165" s="55"/>
      <c r="AV165" s="55"/>
      <c r="AW165" s="55"/>
      <c r="AX165" s="55"/>
      <c r="AY165" s="55"/>
      <c r="AZ165" s="55"/>
      <c r="BA165" s="55"/>
      <c r="BB165" s="55"/>
      <c r="BC165" s="55"/>
      <c r="BD165" s="55"/>
      <c r="BE165" s="55"/>
      <c r="BF165" s="55"/>
      <c r="BG165" s="55"/>
      <c r="BH165" s="55"/>
      <c r="BI165" s="55"/>
      <c r="BJ165" s="55"/>
      <c r="BK165" s="55"/>
      <c r="BL165" s="55"/>
      <c r="BM165" s="55"/>
      <c r="BN165" s="55"/>
      <c r="BO165" s="55"/>
      <c r="BP165" s="55"/>
      <c r="BQ165" s="55"/>
      <c r="BR165" s="55"/>
      <c r="BS165" s="55"/>
      <c r="BT165" s="55"/>
      <c r="BU165" s="55"/>
      <c r="BV165" s="55"/>
      <c r="BW165" s="55"/>
      <c r="BX165" s="55"/>
      <c r="BY165" s="55"/>
      <c r="BZ165" s="55"/>
      <c r="CA165" s="55"/>
      <c r="CB165" s="55"/>
      <c r="CC165" s="55"/>
      <c r="CD165" s="55"/>
      <c r="CE165" s="55"/>
      <c r="CF165" s="55"/>
      <c r="CG165" s="55"/>
      <c r="CH165" s="55"/>
      <c r="CI165" s="55"/>
      <c r="CJ165" s="55"/>
      <c r="CK165" s="55"/>
      <c r="CL165" s="55"/>
      <c r="CM165" s="55"/>
      <c r="CN165" s="55"/>
      <c r="CO165" s="55"/>
      <c r="CP165" s="55"/>
      <c r="CQ165" s="55"/>
      <c r="CR165" s="55"/>
      <c r="CS165" s="55"/>
      <c r="CT165" s="55"/>
      <c r="CU165" s="55"/>
      <c r="CV165" s="55"/>
      <c r="CW165" s="55"/>
      <c r="CX165" s="55"/>
      <c r="CY165" s="55"/>
      <c r="CZ165" s="55"/>
      <c r="DA165" s="55"/>
      <c r="DB165" s="55"/>
      <c r="DC165" s="55"/>
      <c r="DD165" s="55"/>
      <c r="DE165" s="55"/>
      <c r="DF165" s="55"/>
      <c r="DG165" s="55"/>
      <c r="DH165" s="55"/>
      <c r="DI165" s="55"/>
      <c r="DJ165" s="55"/>
      <c r="DK165" s="55"/>
      <c r="DL165" s="55"/>
      <c r="DM165" s="55"/>
      <c r="DN165" s="55"/>
      <c r="DO165" s="55"/>
      <c r="DP165" s="55"/>
      <c r="DQ165" s="55"/>
      <c r="DR165" s="55"/>
      <c r="DS165" s="55"/>
      <c r="DT165" s="55"/>
      <c r="DU165" s="55"/>
      <c r="DV165" s="55"/>
      <c r="DW165" s="55"/>
      <c r="DX165" s="55"/>
      <c r="DY165" s="55"/>
      <c r="DZ165" s="55"/>
      <c r="EA165" s="55"/>
      <c r="EB165" s="55"/>
      <c r="EC165" s="55"/>
      <c r="ED165" s="55"/>
      <c r="EE165" s="55"/>
      <c r="EF165" s="55"/>
      <c r="EG165" s="55"/>
      <c r="EH165" s="55"/>
      <c r="EI165" s="55"/>
      <c r="EJ165" s="55"/>
      <c r="EK165" s="55"/>
      <c r="EL165" s="55"/>
      <c r="EM165" s="55"/>
      <c r="EN165" s="55"/>
      <c r="EO165" s="55"/>
      <c r="EP165" s="55"/>
      <c r="EQ165" s="55"/>
      <c r="ER165" s="55"/>
      <c r="ES165" s="55"/>
      <c r="ET165" s="55"/>
      <c r="EU165" s="55"/>
      <c r="EV165" s="55"/>
      <c r="EW165" s="55"/>
      <c r="EX165" s="55"/>
      <c r="EY165" s="55"/>
      <c r="EZ165" s="55"/>
      <c r="FA165" s="55"/>
      <c r="FB165" s="55"/>
      <c r="FC165" s="55"/>
      <c r="FD165" s="55"/>
      <c r="FE165" s="55"/>
      <c r="FF165" s="55"/>
      <c r="FG165" s="55"/>
      <c r="FH165" s="55"/>
      <c r="FI165" s="55"/>
      <c r="FJ165" s="55"/>
      <c r="FK165" s="55"/>
      <c r="FL165" s="55"/>
      <c r="FM165" s="55"/>
      <c r="FN165" s="55"/>
      <c r="FO165" s="55"/>
      <c r="FP165" s="55"/>
      <c r="FQ165" s="55"/>
      <c r="FR165" s="55"/>
      <c r="FS165" s="55"/>
      <c r="FT165" s="55"/>
      <c r="FU165" s="55"/>
      <c r="FV165" s="55"/>
      <c r="FW165" s="55"/>
      <c r="FX165" s="55"/>
      <c r="FY165" s="55"/>
      <c r="FZ165" s="55"/>
      <c r="GA165" s="55"/>
      <c r="GB165" s="55"/>
      <c r="GC165" s="55"/>
      <c r="GD165" s="55"/>
      <c r="GE165" s="55"/>
      <c r="GF165" s="55"/>
      <c r="GG165" s="55"/>
      <c r="GH165" s="55"/>
      <c r="GI165" s="55"/>
      <c r="GJ165" s="55"/>
      <c r="GK165" s="55"/>
      <c r="GL165" s="55"/>
      <c r="GM165" s="55"/>
    </row>
    <row r="166" spans="1:195" x14ac:dyDescent="0.2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  <c r="AD166" s="55"/>
      <c r="AE166" s="55"/>
      <c r="AF166" s="55"/>
      <c r="AG166" s="55"/>
      <c r="AH166" s="55"/>
      <c r="AI166" s="55"/>
      <c r="AJ166" s="55"/>
      <c r="AK166" s="55"/>
      <c r="AL166" s="55"/>
      <c r="AM166" s="55"/>
      <c r="AN166" s="55"/>
      <c r="AO166" s="55"/>
      <c r="AP166" s="55"/>
      <c r="AQ166" s="55"/>
      <c r="AR166" s="55"/>
      <c r="AS166" s="55"/>
      <c r="AT166" s="55"/>
      <c r="AU166" s="55"/>
      <c r="AV166" s="55"/>
      <c r="AW166" s="55"/>
      <c r="AX166" s="55"/>
      <c r="AY166" s="55"/>
      <c r="AZ166" s="55"/>
      <c r="BA166" s="55"/>
      <c r="BB166" s="55"/>
      <c r="BC166" s="55"/>
      <c r="BD166" s="55"/>
      <c r="BE166" s="55"/>
      <c r="BF166" s="55"/>
      <c r="BG166" s="55"/>
      <c r="BH166" s="55"/>
      <c r="BI166" s="55"/>
      <c r="BJ166" s="55"/>
      <c r="BK166" s="55"/>
      <c r="BL166" s="55"/>
      <c r="BM166" s="55"/>
      <c r="BN166" s="55"/>
      <c r="BO166" s="55"/>
      <c r="BP166" s="55"/>
      <c r="BQ166" s="55"/>
      <c r="BR166" s="55"/>
      <c r="BS166" s="55"/>
      <c r="BT166" s="55"/>
      <c r="BU166" s="55"/>
      <c r="BV166" s="55"/>
      <c r="BW166" s="55"/>
      <c r="BX166" s="55"/>
      <c r="BY166" s="55"/>
      <c r="BZ166" s="55"/>
      <c r="CA166" s="55"/>
      <c r="CB166" s="55"/>
      <c r="CC166" s="55"/>
      <c r="CD166" s="55"/>
      <c r="CE166" s="55"/>
      <c r="CF166" s="55"/>
      <c r="CG166" s="55"/>
      <c r="CH166" s="55"/>
      <c r="CI166" s="55"/>
      <c r="CJ166" s="55"/>
      <c r="CK166" s="55"/>
      <c r="CL166" s="55"/>
      <c r="CM166" s="55"/>
      <c r="CN166" s="55"/>
      <c r="CO166" s="55"/>
      <c r="CP166" s="55"/>
      <c r="CQ166" s="55"/>
      <c r="CR166" s="55"/>
      <c r="CS166" s="55"/>
      <c r="CT166" s="55"/>
      <c r="CU166" s="55"/>
      <c r="CV166" s="55"/>
      <c r="CW166" s="55"/>
      <c r="CX166" s="55"/>
      <c r="CY166" s="55"/>
      <c r="CZ166" s="55"/>
      <c r="DA166" s="55"/>
      <c r="DB166" s="55"/>
      <c r="DC166" s="55"/>
      <c r="DD166" s="55"/>
      <c r="DE166" s="55"/>
      <c r="DF166" s="55"/>
      <c r="DG166" s="55"/>
      <c r="DH166" s="55"/>
      <c r="DI166" s="55"/>
      <c r="DJ166" s="55"/>
      <c r="DK166" s="55"/>
      <c r="DL166" s="55"/>
      <c r="DM166" s="55"/>
      <c r="DN166" s="55"/>
      <c r="DO166" s="55"/>
      <c r="DP166" s="55"/>
      <c r="DQ166" s="55"/>
      <c r="DR166" s="55"/>
      <c r="DS166" s="55"/>
      <c r="DT166" s="55"/>
      <c r="DU166" s="55"/>
      <c r="DV166" s="55"/>
      <c r="DW166" s="55"/>
      <c r="DX166" s="55"/>
      <c r="DY166" s="55"/>
      <c r="DZ166" s="55"/>
      <c r="EA166" s="55"/>
      <c r="EB166" s="55"/>
      <c r="EC166" s="55"/>
      <c r="ED166" s="55"/>
      <c r="EE166" s="55"/>
      <c r="EF166" s="55"/>
      <c r="EG166" s="55"/>
      <c r="EH166" s="55"/>
      <c r="EI166" s="55"/>
      <c r="EJ166" s="55"/>
      <c r="EK166" s="55"/>
      <c r="EL166" s="55"/>
      <c r="EM166" s="55"/>
      <c r="EN166" s="55"/>
      <c r="EO166" s="55"/>
      <c r="EP166" s="55"/>
      <c r="EQ166" s="55"/>
      <c r="ER166" s="55"/>
      <c r="ES166" s="55"/>
      <c r="ET166" s="55"/>
      <c r="EU166" s="55"/>
      <c r="EV166" s="55"/>
      <c r="EW166" s="55"/>
      <c r="EX166" s="55"/>
      <c r="EY166" s="55"/>
      <c r="EZ166" s="55"/>
      <c r="FA166" s="55"/>
      <c r="FB166" s="55"/>
      <c r="FC166" s="55"/>
      <c r="FD166" s="55"/>
      <c r="FE166" s="55"/>
      <c r="FF166" s="55"/>
      <c r="FG166" s="55"/>
      <c r="FH166" s="55"/>
      <c r="FI166" s="55"/>
      <c r="FJ166" s="55"/>
      <c r="FK166" s="55"/>
      <c r="FL166" s="55"/>
      <c r="FM166" s="55"/>
      <c r="FN166" s="55"/>
      <c r="FO166" s="55"/>
      <c r="FP166" s="55"/>
      <c r="FQ166" s="55"/>
      <c r="FR166" s="55"/>
      <c r="FS166" s="55"/>
      <c r="FT166" s="55"/>
      <c r="FU166" s="55"/>
      <c r="FV166" s="55"/>
      <c r="FW166" s="55"/>
      <c r="FX166" s="55"/>
      <c r="FY166" s="55"/>
      <c r="FZ166" s="55"/>
      <c r="GA166" s="55"/>
      <c r="GB166" s="55"/>
      <c r="GC166" s="55"/>
      <c r="GD166" s="55"/>
      <c r="GE166" s="55"/>
      <c r="GF166" s="55"/>
      <c r="GG166" s="55"/>
      <c r="GH166" s="55"/>
      <c r="GI166" s="55"/>
      <c r="GJ166" s="55"/>
      <c r="GK166" s="55"/>
      <c r="GL166" s="55"/>
      <c r="GM166" s="55"/>
    </row>
    <row r="167" spans="1:195" x14ac:dyDescent="0.2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  <c r="AD167" s="55"/>
      <c r="AE167" s="55"/>
      <c r="AF167" s="55"/>
      <c r="AG167" s="55"/>
      <c r="AH167" s="55"/>
      <c r="AI167" s="55"/>
      <c r="AJ167" s="55"/>
      <c r="AK167" s="55"/>
      <c r="AL167" s="55"/>
      <c r="AM167" s="55"/>
      <c r="AN167" s="55"/>
      <c r="AO167" s="55"/>
      <c r="AP167" s="55"/>
      <c r="AQ167" s="55"/>
      <c r="AR167" s="55"/>
      <c r="AS167" s="55"/>
      <c r="AT167" s="55"/>
      <c r="AU167" s="55"/>
      <c r="AV167" s="55"/>
      <c r="AW167" s="55"/>
      <c r="AX167" s="55"/>
      <c r="AY167" s="55"/>
      <c r="AZ167" s="55"/>
      <c r="BA167" s="55"/>
      <c r="BB167" s="55"/>
      <c r="BC167" s="55"/>
      <c r="BD167" s="55"/>
      <c r="BE167" s="55"/>
      <c r="BF167" s="55"/>
      <c r="BG167" s="55"/>
      <c r="BH167" s="55"/>
      <c r="BI167" s="55"/>
      <c r="BJ167" s="55"/>
      <c r="BK167" s="55"/>
      <c r="BL167" s="55"/>
      <c r="BM167" s="55"/>
      <c r="BN167" s="55"/>
      <c r="BO167" s="55"/>
      <c r="BP167" s="55"/>
      <c r="BQ167" s="55"/>
      <c r="BR167" s="55"/>
      <c r="BS167" s="55"/>
      <c r="BT167" s="55"/>
      <c r="BU167" s="55"/>
      <c r="BV167" s="55"/>
      <c r="BW167" s="55"/>
      <c r="BX167" s="55"/>
      <c r="BY167" s="55"/>
      <c r="BZ167" s="55"/>
      <c r="CA167" s="55"/>
      <c r="CB167" s="55"/>
      <c r="CC167" s="55"/>
      <c r="CD167" s="55"/>
      <c r="CE167" s="55"/>
      <c r="CF167" s="55"/>
      <c r="CG167" s="55"/>
      <c r="CH167" s="55"/>
      <c r="CI167" s="55"/>
      <c r="CJ167" s="55"/>
      <c r="CK167" s="55"/>
      <c r="CL167" s="55"/>
      <c r="CM167" s="55"/>
      <c r="CN167" s="55"/>
      <c r="CO167" s="55"/>
      <c r="CP167" s="55"/>
      <c r="CQ167" s="55"/>
      <c r="CR167" s="55"/>
      <c r="CS167" s="55"/>
      <c r="CT167" s="55"/>
      <c r="CU167" s="55"/>
      <c r="CV167" s="55"/>
      <c r="CW167" s="55"/>
      <c r="CX167" s="55"/>
      <c r="CY167" s="55"/>
      <c r="CZ167" s="55"/>
      <c r="DA167" s="55"/>
      <c r="DB167" s="55"/>
      <c r="DC167" s="55"/>
      <c r="DD167" s="55"/>
      <c r="DE167" s="55"/>
      <c r="DF167" s="55"/>
      <c r="DG167" s="55"/>
      <c r="DH167" s="55"/>
      <c r="DI167" s="55"/>
      <c r="DJ167" s="55"/>
      <c r="DK167" s="55"/>
      <c r="DL167" s="55"/>
      <c r="DM167" s="55"/>
      <c r="DN167" s="55"/>
      <c r="DO167" s="55"/>
      <c r="DP167" s="55"/>
      <c r="DQ167" s="55"/>
      <c r="DR167" s="55"/>
      <c r="DS167" s="55"/>
      <c r="DT167" s="55"/>
      <c r="DU167" s="55"/>
      <c r="DV167" s="55"/>
      <c r="DW167" s="55"/>
      <c r="DX167" s="55"/>
      <c r="DY167" s="55"/>
      <c r="DZ167" s="55"/>
      <c r="EA167" s="55"/>
      <c r="EB167" s="55"/>
      <c r="EC167" s="55"/>
      <c r="ED167" s="55"/>
      <c r="EE167" s="55"/>
      <c r="EF167" s="55"/>
      <c r="EG167" s="55"/>
      <c r="EH167" s="55"/>
      <c r="EI167" s="55"/>
      <c r="EJ167" s="55"/>
      <c r="EK167" s="55"/>
      <c r="EL167" s="55"/>
      <c r="EM167" s="55"/>
      <c r="EN167" s="55"/>
      <c r="EO167" s="55"/>
      <c r="EP167" s="55"/>
      <c r="EQ167" s="55"/>
      <c r="ER167" s="55"/>
      <c r="ES167" s="55"/>
      <c r="ET167" s="55"/>
      <c r="EU167" s="55"/>
      <c r="EV167" s="55"/>
      <c r="EW167" s="55"/>
      <c r="EX167" s="55"/>
      <c r="EY167" s="55"/>
      <c r="EZ167" s="55"/>
      <c r="FA167" s="55"/>
      <c r="FB167" s="55"/>
      <c r="FC167" s="55"/>
      <c r="FD167" s="55"/>
      <c r="FE167" s="55"/>
      <c r="FF167" s="55"/>
      <c r="FG167" s="55"/>
      <c r="FH167" s="55"/>
      <c r="FI167" s="55"/>
      <c r="FJ167" s="55"/>
      <c r="FK167" s="55"/>
      <c r="FL167" s="55"/>
      <c r="FM167" s="55"/>
      <c r="FN167" s="55"/>
      <c r="FO167" s="55"/>
      <c r="FP167" s="55"/>
      <c r="FQ167" s="55"/>
      <c r="FR167" s="55"/>
      <c r="FS167" s="55"/>
      <c r="FT167" s="55"/>
      <c r="FU167" s="55"/>
      <c r="FV167" s="55"/>
      <c r="FW167" s="55"/>
      <c r="FX167" s="55"/>
      <c r="FY167" s="55"/>
      <c r="FZ167" s="55"/>
      <c r="GA167" s="55"/>
      <c r="GB167" s="55"/>
      <c r="GC167" s="55"/>
      <c r="GD167" s="55"/>
      <c r="GE167" s="55"/>
      <c r="GF167" s="55"/>
      <c r="GG167" s="55"/>
      <c r="GH167" s="55"/>
      <c r="GI167" s="55"/>
      <c r="GJ167" s="55"/>
      <c r="GK167" s="55"/>
      <c r="GL167" s="55"/>
      <c r="GM167" s="55"/>
    </row>
    <row r="168" spans="1:195" x14ac:dyDescent="0.2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  <c r="AC168" s="55"/>
      <c r="AD168" s="55"/>
      <c r="AE168" s="55"/>
      <c r="AF168" s="55"/>
      <c r="AG168" s="55"/>
      <c r="AH168" s="55"/>
      <c r="AI168" s="55"/>
      <c r="AJ168" s="55"/>
      <c r="AK168" s="55"/>
      <c r="AL168" s="55"/>
      <c r="AM168" s="55"/>
      <c r="AN168" s="55"/>
      <c r="AO168" s="55"/>
      <c r="AP168" s="55"/>
      <c r="AQ168" s="55"/>
      <c r="AR168" s="55"/>
      <c r="AS168" s="55"/>
      <c r="AT168" s="55"/>
      <c r="AU168" s="55"/>
      <c r="AV168" s="55"/>
      <c r="AW168" s="55"/>
      <c r="AX168" s="55"/>
      <c r="AY168" s="55"/>
      <c r="AZ168" s="55"/>
      <c r="BA168" s="55"/>
      <c r="BB168" s="55"/>
      <c r="BC168" s="55"/>
      <c r="BD168" s="55"/>
      <c r="BE168" s="55"/>
      <c r="BF168" s="55"/>
      <c r="BG168" s="55"/>
      <c r="BH168" s="55"/>
      <c r="BI168" s="55"/>
      <c r="BJ168" s="55"/>
      <c r="BK168" s="55"/>
      <c r="BL168" s="55"/>
      <c r="BM168" s="55"/>
      <c r="BN168" s="55"/>
      <c r="BO168" s="55"/>
      <c r="BP168" s="55"/>
      <c r="BQ168" s="55"/>
      <c r="BR168" s="55"/>
      <c r="BS168" s="55"/>
      <c r="BT168" s="55"/>
      <c r="BU168" s="55"/>
      <c r="BV168" s="55"/>
      <c r="BW168" s="55"/>
      <c r="BX168" s="55"/>
      <c r="BY168" s="55"/>
      <c r="BZ168" s="55"/>
      <c r="CA168" s="55"/>
      <c r="CB168" s="55"/>
      <c r="CC168" s="55"/>
      <c r="CD168" s="55"/>
      <c r="CE168" s="55"/>
      <c r="CF168" s="55"/>
      <c r="CG168" s="55"/>
      <c r="CH168" s="55"/>
      <c r="CI168" s="55"/>
      <c r="CJ168" s="55"/>
      <c r="CK168" s="55"/>
      <c r="CL168" s="55"/>
      <c r="CM168" s="55"/>
      <c r="CN168" s="55"/>
      <c r="CO168" s="55"/>
      <c r="CP168" s="55"/>
      <c r="CQ168" s="55"/>
      <c r="CR168" s="55"/>
      <c r="CS168" s="55"/>
      <c r="CT168" s="55"/>
      <c r="CU168" s="55"/>
      <c r="CV168" s="55"/>
      <c r="CW168" s="55"/>
      <c r="CX168" s="55"/>
      <c r="CY168" s="55"/>
      <c r="CZ168" s="55"/>
      <c r="DA168" s="55"/>
      <c r="DB168" s="55"/>
      <c r="DC168" s="55"/>
      <c r="DD168" s="55"/>
      <c r="DE168" s="55"/>
      <c r="DF168" s="55"/>
      <c r="DG168" s="55"/>
      <c r="DH168" s="55"/>
      <c r="DI168" s="55"/>
      <c r="DJ168" s="55"/>
      <c r="DK168" s="55"/>
      <c r="DL168" s="55"/>
      <c r="DM168" s="55"/>
      <c r="DN168" s="55"/>
      <c r="DO168" s="55"/>
      <c r="DP168" s="55"/>
      <c r="DQ168" s="55"/>
      <c r="DR168" s="55"/>
      <c r="DS168" s="55"/>
      <c r="DT168" s="55"/>
      <c r="DU168" s="55"/>
      <c r="DV168" s="55"/>
      <c r="DW168" s="55"/>
      <c r="DX168" s="55"/>
      <c r="DY168" s="55"/>
      <c r="DZ168" s="55"/>
      <c r="EA168" s="55"/>
      <c r="EB168" s="55"/>
      <c r="EC168" s="55"/>
      <c r="ED168" s="55"/>
      <c r="EE168" s="55"/>
      <c r="EF168" s="55"/>
      <c r="EG168" s="55"/>
      <c r="EH168" s="55"/>
      <c r="EI168" s="55"/>
      <c r="EJ168" s="55"/>
      <c r="EK168" s="55"/>
      <c r="EL168" s="55"/>
      <c r="EM168" s="55"/>
      <c r="EN168" s="55"/>
      <c r="EO168" s="55"/>
      <c r="EP168" s="55"/>
      <c r="EQ168" s="55"/>
      <c r="ER168" s="55"/>
      <c r="ES168" s="55"/>
      <c r="ET168" s="55"/>
      <c r="EU168" s="55"/>
      <c r="EV168" s="55"/>
      <c r="EW168" s="55"/>
      <c r="EX168" s="55"/>
      <c r="EY168" s="55"/>
      <c r="EZ168" s="55"/>
      <c r="FA168" s="55"/>
      <c r="FB168" s="55"/>
      <c r="FC168" s="55"/>
      <c r="FD168" s="55"/>
      <c r="FE168" s="55"/>
      <c r="FF168" s="55"/>
      <c r="FG168" s="55"/>
      <c r="FH168" s="55"/>
      <c r="FI168" s="55"/>
      <c r="FJ168" s="55"/>
      <c r="FK168" s="55"/>
      <c r="FL168" s="55"/>
      <c r="FM168" s="55"/>
      <c r="FN168" s="55"/>
      <c r="FO168" s="55"/>
      <c r="FP168" s="55"/>
      <c r="FQ168" s="55"/>
      <c r="FR168" s="55"/>
      <c r="FS168" s="55"/>
      <c r="FT168" s="55"/>
      <c r="FU168" s="55"/>
      <c r="FV168" s="55"/>
      <c r="FW168" s="55"/>
      <c r="FX168" s="55"/>
      <c r="FY168" s="55"/>
      <c r="FZ168" s="55"/>
      <c r="GA168" s="55"/>
      <c r="GB168" s="55"/>
      <c r="GC168" s="55"/>
      <c r="GD168" s="55"/>
      <c r="GE168" s="55"/>
      <c r="GF168" s="55"/>
      <c r="GG168" s="55"/>
      <c r="GH168" s="55"/>
      <c r="GI168" s="55"/>
      <c r="GJ168" s="55"/>
      <c r="GK168" s="55"/>
      <c r="GL168" s="55"/>
      <c r="GM168" s="55"/>
    </row>
    <row r="169" spans="1:195" x14ac:dyDescent="0.2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  <c r="AC169" s="55"/>
      <c r="AD169" s="55"/>
      <c r="AE169" s="55"/>
      <c r="AF169" s="55"/>
      <c r="AG169" s="55"/>
      <c r="AH169" s="55"/>
      <c r="AI169" s="55"/>
      <c r="AJ169" s="55"/>
      <c r="AK169" s="55"/>
      <c r="AL169" s="55"/>
      <c r="AM169" s="55"/>
      <c r="AN169" s="55"/>
      <c r="AO169" s="55"/>
      <c r="AP169" s="55"/>
      <c r="AQ169" s="55"/>
      <c r="AR169" s="55"/>
      <c r="AS169" s="55"/>
      <c r="AT169" s="55"/>
      <c r="AU169" s="55"/>
      <c r="AV169" s="55"/>
      <c r="AW169" s="55"/>
      <c r="AX169" s="55"/>
      <c r="AY169" s="55"/>
      <c r="AZ169" s="55"/>
      <c r="BA169" s="55"/>
      <c r="BB169" s="55"/>
      <c r="BC169" s="55"/>
      <c r="BD169" s="55"/>
      <c r="BE169" s="55"/>
      <c r="BF169" s="55"/>
      <c r="BG169" s="55"/>
      <c r="BH169" s="55"/>
      <c r="BI169" s="55"/>
      <c r="BJ169" s="55"/>
      <c r="BK169" s="55"/>
      <c r="BL169" s="55"/>
      <c r="BM169" s="55"/>
      <c r="BN169" s="55"/>
      <c r="BO169" s="55"/>
      <c r="BP169" s="55"/>
      <c r="BQ169" s="55"/>
      <c r="BR169" s="55"/>
      <c r="BS169" s="55"/>
      <c r="BT169" s="55"/>
      <c r="BU169" s="55"/>
      <c r="BV169" s="55"/>
      <c r="BW169" s="55"/>
      <c r="BX169" s="55"/>
      <c r="BY169" s="55"/>
      <c r="BZ169" s="55"/>
      <c r="CA169" s="55"/>
      <c r="CB169" s="55"/>
      <c r="CC169" s="55"/>
      <c r="CD169" s="55"/>
      <c r="CE169" s="55"/>
      <c r="CF169" s="55"/>
      <c r="CG169" s="55"/>
      <c r="CH169" s="55"/>
      <c r="CI169" s="55"/>
      <c r="CJ169" s="55"/>
      <c r="CK169" s="55"/>
      <c r="CL169" s="55"/>
      <c r="CM169" s="55"/>
      <c r="CN169" s="55"/>
      <c r="CO169" s="55"/>
      <c r="CP169" s="55"/>
      <c r="CQ169" s="55"/>
      <c r="CR169" s="55"/>
      <c r="CS169" s="55"/>
      <c r="CT169" s="55"/>
      <c r="CU169" s="55"/>
      <c r="CV169" s="55"/>
      <c r="CW169" s="55"/>
      <c r="CX169" s="55"/>
      <c r="CY169" s="55"/>
      <c r="CZ169" s="55"/>
      <c r="DA169" s="55"/>
      <c r="DB169" s="55"/>
      <c r="DC169" s="55"/>
      <c r="DD169" s="55"/>
      <c r="DE169" s="55"/>
      <c r="DF169" s="55"/>
      <c r="DG169" s="55"/>
      <c r="DH169" s="55"/>
      <c r="DI169" s="55"/>
      <c r="DJ169" s="55"/>
      <c r="DK169" s="55"/>
      <c r="DL169" s="55"/>
      <c r="DM169" s="55"/>
      <c r="DN169" s="55"/>
      <c r="DO169" s="55"/>
      <c r="DP169" s="55"/>
      <c r="DQ169" s="55"/>
      <c r="DR169" s="55"/>
      <c r="DS169" s="55"/>
      <c r="DT169" s="55"/>
      <c r="DU169" s="55"/>
      <c r="DV169" s="55"/>
      <c r="DW169" s="55"/>
      <c r="DX169" s="55"/>
      <c r="DY169" s="55"/>
      <c r="DZ169" s="55"/>
      <c r="EA169" s="55"/>
      <c r="EB169" s="55"/>
      <c r="EC169" s="55"/>
      <c r="ED169" s="55"/>
      <c r="EE169" s="55"/>
      <c r="EF169" s="55"/>
      <c r="EG169" s="55"/>
      <c r="EH169" s="55"/>
      <c r="EI169" s="55"/>
      <c r="EJ169" s="55"/>
      <c r="EK169" s="55"/>
      <c r="EL169" s="55"/>
      <c r="EM169" s="55"/>
      <c r="EN169" s="55"/>
      <c r="EO169" s="55"/>
      <c r="EP169" s="55"/>
      <c r="EQ169" s="55"/>
      <c r="ER169" s="55"/>
      <c r="ES169" s="55"/>
      <c r="ET169" s="55"/>
      <c r="EU169" s="55"/>
      <c r="EV169" s="55"/>
      <c r="EW169" s="55"/>
      <c r="EX169" s="55"/>
      <c r="EY169" s="55"/>
      <c r="EZ169" s="55"/>
      <c r="FA169" s="55"/>
      <c r="FB169" s="55"/>
      <c r="FC169" s="55"/>
      <c r="FD169" s="55"/>
      <c r="FE169" s="55"/>
      <c r="FF169" s="55"/>
      <c r="FG169" s="55"/>
      <c r="FH169" s="55"/>
      <c r="FI169" s="55"/>
      <c r="FJ169" s="55"/>
      <c r="FK169" s="55"/>
      <c r="FL169" s="55"/>
      <c r="FM169" s="55"/>
      <c r="FN169" s="55"/>
      <c r="FO169" s="55"/>
      <c r="FP169" s="55"/>
      <c r="FQ169" s="55"/>
      <c r="FR169" s="55"/>
      <c r="FS169" s="55"/>
      <c r="FT169" s="55"/>
      <c r="FU169" s="55"/>
      <c r="FV169" s="55"/>
      <c r="FW169" s="55"/>
      <c r="FX169" s="55"/>
      <c r="FY169" s="55"/>
      <c r="FZ169" s="55"/>
      <c r="GA169" s="55"/>
      <c r="GB169" s="55"/>
      <c r="GC169" s="55"/>
      <c r="GD169" s="55"/>
      <c r="GE169" s="55"/>
      <c r="GF169" s="55"/>
      <c r="GG169" s="55"/>
      <c r="GH169" s="55"/>
      <c r="GI169" s="55"/>
      <c r="GJ169" s="55"/>
      <c r="GK169" s="55"/>
      <c r="GL169" s="55"/>
      <c r="GM169" s="55"/>
    </row>
    <row r="170" spans="1:195" x14ac:dyDescent="0.2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  <c r="AC170" s="55"/>
      <c r="AD170" s="55"/>
      <c r="AE170" s="55"/>
      <c r="AF170" s="55"/>
      <c r="AG170" s="55"/>
      <c r="AH170" s="55"/>
      <c r="AI170" s="55"/>
      <c r="AJ170" s="55"/>
      <c r="AK170" s="55"/>
      <c r="AL170" s="55"/>
      <c r="AM170" s="55"/>
      <c r="AN170" s="55"/>
      <c r="AO170" s="55"/>
      <c r="AP170" s="55"/>
      <c r="AQ170" s="55"/>
      <c r="AR170" s="55"/>
      <c r="AS170" s="55"/>
      <c r="AT170" s="55"/>
      <c r="AU170" s="55"/>
      <c r="AV170" s="55"/>
      <c r="AW170" s="55"/>
      <c r="AX170" s="55"/>
      <c r="AY170" s="55"/>
      <c r="AZ170" s="55"/>
      <c r="BA170" s="55"/>
      <c r="BB170" s="55"/>
      <c r="BC170" s="55"/>
      <c r="BD170" s="55"/>
      <c r="BE170" s="55"/>
      <c r="BF170" s="55"/>
      <c r="BG170" s="55"/>
      <c r="BH170" s="55"/>
      <c r="BI170" s="55"/>
      <c r="BJ170" s="55"/>
      <c r="BK170" s="55"/>
      <c r="BL170" s="55"/>
      <c r="BM170" s="55"/>
      <c r="BN170" s="55"/>
      <c r="BO170" s="55"/>
      <c r="BP170" s="55"/>
      <c r="BQ170" s="55"/>
      <c r="BR170" s="55"/>
      <c r="BS170" s="55"/>
      <c r="BT170" s="55"/>
      <c r="BU170" s="55"/>
      <c r="BV170" s="55"/>
      <c r="BW170" s="55"/>
      <c r="BX170" s="55"/>
      <c r="BY170" s="55"/>
      <c r="BZ170" s="55"/>
      <c r="CA170" s="55"/>
      <c r="CB170" s="55"/>
      <c r="CC170" s="55"/>
      <c r="CD170" s="55"/>
      <c r="CE170" s="55"/>
      <c r="CF170" s="55"/>
      <c r="CG170" s="55"/>
      <c r="CH170" s="55"/>
      <c r="CI170" s="55"/>
      <c r="CJ170" s="55"/>
      <c r="CK170" s="55"/>
      <c r="CL170" s="55"/>
      <c r="CM170" s="55"/>
      <c r="CN170" s="55"/>
      <c r="CO170" s="55"/>
      <c r="CP170" s="55"/>
      <c r="CQ170" s="55"/>
      <c r="CR170" s="55"/>
      <c r="CS170" s="55"/>
      <c r="CT170" s="55"/>
      <c r="CU170" s="55"/>
      <c r="CV170" s="55"/>
      <c r="CW170" s="55"/>
      <c r="CX170" s="55"/>
      <c r="CY170" s="55"/>
      <c r="CZ170" s="55"/>
      <c r="DA170" s="55"/>
      <c r="DB170" s="55"/>
      <c r="DC170" s="55"/>
      <c r="DD170" s="55"/>
      <c r="DE170" s="55"/>
      <c r="DF170" s="55"/>
      <c r="DG170" s="55"/>
      <c r="DH170" s="55"/>
      <c r="DI170" s="55"/>
      <c r="DJ170" s="55"/>
      <c r="DK170" s="55"/>
      <c r="DL170" s="55"/>
      <c r="DM170" s="55"/>
      <c r="DN170" s="55"/>
      <c r="DO170" s="55"/>
      <c r="DP170" s="55"/>
      <c r="DQ170" s="55"/>
      <c r="DR170" s="55"/>
      <c r="DS170" s="55"/>
      <c r="DT170" s="55"/>
      <c r="DU170" s="55"/>
      <c r="DV170" s="55"/>
      <c r="DW170" s="55"/>
      <c r="DX170" s="55"/>
      <c r="DY170" s="55"/>
      <c r="DZ170" s="55"/>
      <c r="EA170" s="55"/>
      <c r="EB170" s="55"/>
      <c r="EC170" s="55"/>
      <c r="ED170" s="55"/>
      <c r="EE170" s="55"/>
      <c r="EF170" s="55"/>
      <c r="EG170" s="55"/>
      <c r="EH170" s="55"/>
      <c r="EI170" s="55"/>
      <c r="EJ170" s="55"/>
      <c r="EK170" s="55"/>
      <c r="EL170" s="55"/>
      <c r="EM170" s="55"/>
      <c r="EN170" s="55"/>
      <c r="EO170" s="55"/>
      <c r="EP170" s="55"/>
      <c r="EQ170" s="55"/>
      <c r="ER170" s="55"/>
      <c r="ES170" s="55"/>
      <c r="ET170" s="55"/>
      <c r="EU170" s="55"/>
      <c r="EV170" s="55"/>
      <c r="EW170" s="55"/>
      <c r="EX170" s="55"/>
      <c r="EY170" s="55"/>
      <c r="EZ170" s="55"/>
      <c r="FA170" s="55"/>
      <c r="FB170" s="55"/>
      <c r="FC170" s="55"/>
      <c r="FD170" s="55"/>
      <c r="FE170" s="55"/>
      <c r="FF170" s="55"/>
      <c r="FG170" s="55"/>
      <c r="FH170" s="55"/>
      <c r="FI170" s="55"/>
      <c r="FJ170" s="55"/>
      <c r="FK170" s="55"/>
      <c r="FL170" s="55"/>
      <c r="FM170" s="55"/>
      <c r="FN170" s="55"/>
      <c r="FO170" s="55"/>
      <c r="FP170" s="55"/>
      <c r="FQ170" s="55"/>
      <c r="FR170" s="55"/>
      <c r="FS170" s="55"/>
      <c r="FT170" s="55"/>
      <c r="FU170" s="55"/>
      <c r="FV170" s="55"/>
      <c r="FW170" s="55"/>
      <c r="FX170" s="55"/>
      <c r="FY170" s="55"/>
      <c r="FZ170" s="55"/>
      <c r="GA170" s="55"/>
      <c r="GB170" s="55"/>
      <c r="GC170" s="55"/>
      <c r="GD170" s="55"/>
      <c r="GE170" s="55"/>
      <c r="GF170" s="55"/>
      <c r="GG170" s="55"/>
      <c r="GH170" s="55"/>
      <c r="GI170" s="55"/>
      <c r="GJ170" s="55"/>
      <c r="GK170" s="55"/>
      <c r="GL170" s="55"/>
      <c r="GM170" s="55"/>
    </row>
    <row r="171" spans="1:195" x14ac:dyDescent="0.2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  <c r="AC171" s="55"/>
      <c r="AD171" s="55"/>
      <c r="AE171" s="55"/>
      <c r="AF171" s="55"/>
      <c r="AG171" s="55"/>
      <c r="AH171" s="55"/>
      <c r="AI171" s="55"/>
      <c r="AJ171" s="55"/>
      <c r="AK171" s="55"/>
      <c r="AL171" s="55"/>
      <c r="AM171" s="55"/>
      <c r="AN171" s="55"/>
      <c r="AO171" s="55"/>
      <c r="AP171" s="55"/>
      <c r="AQ171" s="55"/>
      <c r="AR171" s="55"/>
      <c r="AS171" s="55"/>
      <c r="AT171" s="55"/>
      <c r="AU171" s="55"/>
      <c r="AV171" s="55"/>
      <c r="AW171" s="55"/>
      <c r="AX171" s="55"/>
      <c r="AY171" s="55"/>
      <c r="AZ171" s="55"/>
      <c r="BA171" s="55"/>
      <c r="BB171" s="55"/>
      <c r="BC171" s="55"/>
      <c r="BD171" s="55"/>
      <c r="BE171" s="55"/>
      <c r="BF171" s="55"/>
      <c r="BG171" s="55"/>
      <c r="BH171" s="55"/>
      <c r="BI171" s="55"/>
      <c r="BJ171" s="55"/>
      <c r="BK171" s="55"/>
      <c r="BL171" s="55"/>
      <c r="BM171" s="55"/>
      <c r="BN171" s="55"/>
      <c r="BO171" s="55"/>
      <c r="BP171" s="55"/>
      <c r="BQ171" s="55"/>
      <c r="BR171" s="55"/>
      <c r="BS171" s="55"/>
      <c r="BT171" s="55"/>
      <c r="BU171" s="55"/>
      <c r="BV171" s="55"/>
      <c r="BW171" s="55"/>
      <c r="BX171" s="55"/>
      <c r="BY171" s="55"/>
      <c r="BZ171" s="55"/>
      <c r="CA171" s="55"/>
      <c r="CB171" s="55"/>
      <c r="CC171" s="55"/>
      <c r="CD171" s="55"/>
      <c r="CE171" s="55"/>
      <c r="CF171" s="55"/>
      <c r="CG171" s="55"/>
      <c r="CH171" s="55"/>
      <c r="CI171" s="55"/>
      <c r="CJ171" s="55"/>
      <c r="CK171" s="55"/>
      <c r="CL171" s="55"/>
      <c r="CM171" s="55"/>
      <c r="CN171" s="55"/>
      <c r="CO171" s="55"/>
      <c r="CP171" s="55"/>
      <c r="CQ171" s="55"/>
      <c r="CR171" s="55"/>
      <c r="CS171" s="55"/>
      <c r="CT171" s="55"/>
      <c r="CU171" s="55"/>
      <c r="CV171" s="55"/>
      <c r="CW171" s="55"/>
      <c r="CX171" s="55"/>
      <c r="CY171" s="55"/>
      <c r="CZ171" s="55"/>
      <c r="DA171" s="55"/>
      <c r="DB171" s="55"/>
      <c r="DC171" s="55"/>
      <c r="DD171" s="55"/>
      <c r="DE171" s="55"/>
      <c r="DF171" s="55"/>
      <c r="DG171" s="55"/>
      <c r="DH171" s="55"/>
      <c r="DI171" s="55"/>
      <c r="DJ171" s="55"/>
      <c r="DK171" s="55"/>
      <c r="DL171" s="55"/>
      <c r="DM171" s="55"/>
      <c r="DN171" s="55"/>
      <c r="DO171" s="55"/>
      <c r="DP171" s="55"/>
      <c r="DQ171" s="55"/>
      <c r="DR171" s="55"/>
      <c r="DS171" s="55"/>
      <c r="DT171" s="55"/>
      <c r="DU171" s="55"/>
      <c r="DV171" s="55"/>
      <c r="DW171" s="55"/>
      <c r="DX171" s="55"/>
      <c r="DY171" s="55"/>
      <c r="DZ171" s="55"/>
      <c r="EA171" s="55"/>
      <c r="EB171" s="55"/>
      <c r="EC171" s="55"/>
      <c r="ED171" s="55"/>
      <c r="EE171" s="55"/>
      <c r="EF171" s="55"/>
      <c r="EG171" s="55"/>
      <c r="EH171" s="55"/>
      <c r="EI171" s="55"/>
      <c r="EJ171" s="55"/>
      <c r="EK171" s="55"/>
      <c r="EL171" s="55"/>
      <c r="EM171" s="55"/>
      <c r="EN171" s="55"/>
      <c r="EO171" s="55"/>
      <c r="EP171" s="55"/>
      <c r="EQ171" s="55"/>
      <c r="ER171" s="55"/>
      <c r="ES171" s="55"/>
      <c r="ET171" s="55"/>
      <c r="EU171" s="55"/>
      <c r="EV171" s="55"/>
      <c r="EW171" s="55"/>
      <c r="EX171" s="55"/>
      <c r="EY171" s="55"/>
      <c r="EZ171" s="55"/>
      <c r="FA171" s="55"/>
      <c r="FB171" s="55"/>
      <c r="FC171" s="55"/>
      <c r="FD171" s="55"/>
      <c r="FE171" s="55"/>
      <c r="FF171" s="55"/>
      <c r="FG171" s="55"/>
      <c r="FH171" s="55"/>
      <c r="FI171" s="55"/>
      <c r="FJ171" s="55"/>
      <c r="FK171" s="55"/>
      <c r="FL171" s="55"/>
      <c r="FM171" s="55"/>
      <c r="FN171" s="55"/>
      <c r="FO171" s="55"/>
      <c r="FP171" s="55"/>
      <c r="FQ171" s="55"/>
      <c r="FR171" s="55"/>
      <c r="FS171" s="55"/>
      <c r="FT171" s="55"/>
      <c r="FU171" s="55"/>
      <c r="FV171" s="55"/>
      <c r="FW171" s="55"/>
      <c r="FX171" s="55"/>
      <c r="FY171" s="55"/>
      <c r="FZ171" s="55"/>
      <c r="GA171" s="55"/>
      <c r="GB171" s="55"/>
      <c r="GC171" s="55"/>
      <c r="GD171" s="55"/>
      <c r="GE171" s="55"/>
      <c r="GF171" s="55"/>
      <c r="GG171" s="55"/>
      <c r="GH171" s="55"/>
      <c r="GI171" s="55"/>
      <c r="GJ171" s="55"/>
      <c r="GK171" s="55"/>
      <c r="GL171" s="55"/>
      <c r="GM171" s="55"/>
    </row>
    <row r="172" spans="1:195" x14ac:dyDescent="0.2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  <c r="AC172" s="55"/>
      <c r="AD172" s="55"/>
      <c r="AE172" s="55"/>
      <c r="AF172" s="55"/>
      <c r="AG172" s="55"/>
      <c r="AH172" s="55"/>
      <c r="AI172" s="55"/>
      <c r="AJ172" s="55"/>
      <c r="AK172" s="55"/>
      <c r="AL172" s="55"/>
      <c r="AM172" s="55"/>
      <c r="AN172" s="55"/>
      <c r="AO172" s="55"/>
      <c r="AP172" s="55"/>
      <c r="AQ172" s="55"/>
      <c r="AR172" s="55"/>
      <c r="AS172" s="55"/>
      <c r="AT172" s="55"/>
      <c r="AU172" s="55"/>
      <c r="AV172" s="55"/>
      <c r="AW172" s="55"/>
      <c r="AX172" s="55"/>
      <c r="AY172" s="55"/>
      <c r="AZ172" s="55"/>
      <c r="BA172" s="55"/>
      <c r="BB172" s="55"/>
      <c r="BC172" s="55"/>
      <c r="BD172" s="55"/>
      <c r="BE172" s="55"/>
      <c r="BF172" s="55"/>
      <c r="BG172" s="55"/>
      <c r="BH172" s="55"/>
      <c r="BI172" s="55"/>
      <c r="BJ172" s="55"/>
      <c r="BK172" s="55"/>
      <c r="BL172" s="55"/>
      <c r="BM172" s="55"/>
      <c r="BN172" s="55"/>
      <c r="BO172" s="55"/>
      <c r="BP172" s="55"/>
      <c r="BQ172" s="55"/>
      <c r="BR172" s="55"/>
      <c r="BS172" s="55"/>
      <c r="BT172" s="55"/>
      <c r="BU172" s="55"/>
      <c r="BV172" s="55"/>
      <c r="BW172" s="55"/>
      <c r="BX172" s="55"/>
      <c r="BY172" s="55"/>
      <c r="BZ172" s="55"/>
      <c r="CA172" s="55"/>
      <c r="CB172" s="55"/>
      <c r="CC172" s="55"/>
      <c r="CD172" s="55"/>
      <c r="CE172" s="55"/>
      <c r="CF172" s="55"/>
      <c r="CG172" s="55"/>
      <c r="CH172" s="55"/>
      <c r="CI172" s="55"/>
      <c r="CJ172" s="55"/>
      <c r="CK172" s="55"/>
      <c r="CL172" s="55"/>
      <c r="CM172" s="55"/>
      <c r="CN172" s="55"/>
      <c r="CO172" s="55"/>
      <c r="CP172" s="55"/>
      <c r="CQ172" s="55"/>
      <c r="CR172" s="55"/>
      <c r="CS172" s="55"/>
      <c r="CT172" s="55"/>
      <c r="CU172" s="55"/>
      <c r="CV172" s="55"/>
      <c r="CW172" s="55"/>
      <c r="CX172" s="55"/>
      <c r="CY172" s="55"/>
      <c r="CZ172" s="55"/>
      <c r="DA172" s="55"/>
      <c r="DB172" s="55"/>
      <c r="DC172" s="55"/>
      <c r="DD172" s="55"/>
      <c r="DE172" s="55"/>
      <c r="DF172" s="55"/>
      <c r="DG172" s="55"/>
      <c r="DH172" s="55"/>
      <c r="DI172" s="55"/>
      <c r="DJ172" s="55"/>
      <c r="DK172" s="55"/>
      <c r="DL172" s="55"/>
      <c r="DM172" s="55"/>
      <c r="DN172" s="55"/>
      <c r="DO172" s="55"/>
      <c r="DP172" s="55"/>
      <c r="DQ172" s="55"/>
      <c r="DR172" s="55"/>
      <c r="DS172" s="55"/>
      <c r="DT172" s="55"/>
      <c r="DU172" s="55"/>
      <c r="DV172" s="55"/>
      <c r="DW172" s="55"/>
      <c r="DX172" s="55"/>
      <c r="DY172" s="55"/>
      <c r="DZ172" s="55"/>
      <c r="EA172" s="55"/>
      <c r="EB172" s="55"/>
      <c r="EC172" s="55"/>
      <c r="ED172" s="55"/>
      <c r="EE172" s="55"/>
      <c r="EF172" s="55"/>
      <c r="EG172" s="55"/>
      <c r="EH172" s="55"/>
      <c r="EI172" s="55"/>
      <c r="EJ172" s="55"/>
      <c r="EK172" s="55"/>
      <c r="EL172" s="55"/>
      <c r="EM172" s="55"/>
      <c r="EN172" s="55"/>
      <c r="EO172" s="55"/>
      <c r="EP172" s="55"/>
      <c r="EQ172" s="55"/>
      <c r="ER172" s="55"/>
      <c r="ES172" s="55"/>
      <c r="ET172" s="55"/>
      <c r="EU172" s="55"/>
      <c r="EV172" s="55"/>
      <c r="EW172" s="55"/>
      <c r="EX172" s="55"/>
      <c r="EY172" s="55"/>
      <c r="EZ172" s="55"/>
      <c r="FA172" s="55"/>
      <c r="FB172" s="55"/>
      <c r="FC172" s="55"/>
      <c r="FD172" s="55"/>
      <c r="FE172" s="55"/>
      <c r="FF172" s="55"/>
      <c r="FG172" s="55"/>
      <c r="FH172" s="55"/>
      <c r="FI172" s="55"/>
      <c r="FJ172" s="55"/>
      <c r="FK172" s="55"/>
      <c r="FL172" s="55"/>
      <c r="FM172" s="55"/>
      <c r="FN172" s="55"/>
      <c r="FO172" s="55"/>
      <c r="FP172" s="55"/>
      <c r="FQ172" s="55"/>
      <c r="FR172" s="55"/>
      <c r="FS172" s="55"/>
      <c r="FT172" s="55"/>
      <c r="FU172" s="55"/>
      <c r="FV172" s="55"/>
      <c r="FW172" s="55"/>
      <c r="FX172" s="55"/>
      <c r="FY172" s="55"/>
      <c r="FZ172" s="55"/>
      <c r="GA172" s="55"/>
      <c r="GB172" s="55"/>
      <c r="GC172" s="55"/>
      <c r="GD172" s="55"/>
      <c r="GE172" s="55"/>
      <c r="GF172" s="55"/>
      <c r="GG172" s="55"/>
      <c r="GH172" s="55"/>
      <c r="GI172" s="55"/>
      <c r="GJ172" s="55"/>
      <c r="GK172" s="55"/>
      <c r="GL172" s="55"/>
      <c r="GM172" s="55"/>
    </row>
    <row r="173" spans="1:195" x14ac:dyDescent="0.2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  <c r="AC173" s="55"/>
      <c r="AD173" s="55"/>
      <c r="AE173" s="55"/>
      <c r="AF173" s="55"/>
      <c r="AG173" s="55"/>
      <c r="AH173" s="55"/>
      <c r="AI173" s="55"/>
      <c r="AJ173" s="55"/>
      <c r="AK173" s="55"/>
      <c r="AL173" s="55"/>
      <c r="AM173" s="55"/>
      <c r="AN173" s="55"/>
      <c r="AO173" s="55"/>
      <c r="AP173" s="55"/>
      <c r="AQ173" s="55"/>
      <c r="AR173" s="55"/>
      <c r="AS173" s="55"/>
      <c r="AT173" s="55"/>
      <c r="AU173" s="55"/>
      <c r="AV173" s="55"/>
      <c r="AW173" s="55"/>
      <c r="AX173" s="55"/>
      <c r="AY173" s="55"/>
      <c r="AZ173" s="55"/>
      <c r="BA173" s="55"/>
      <c r="BB173" s="55"/>
      <c r="BC173" s="55"/>
      <c r="BD173" s="55"/>
      <c r="BE173" s="55"/>
      <c r="BF173" s="55"/>
      <c r="BG173" s="55"/>
      <c r="BH173" s="55"/>
      <c r="BI173" s="55"/>
      <c r="BJ173" s="55"/>
      <c r="BK173" s="55"/>
      <c r="BL173" s="55"/>
      <c r="BM173" s="55"/>
      <c r="BN173" s="55"/>
      <c r="BO173" s="55"/>
      <c r="BP173" s="55"/>
      <c r="BQ173" s="55"/>
      <c r="BR173" s="55"/>
      <c r="BS173" s="55"/>
      <c r="BT173" s="55"/>
      <c r="BU173" s="55"/>
      <c r="BV173" s="55"/>
      <c r="BW173" s="55"/>
      <c r="BX173" s="55"/>
      <c r="BY173" s="55"/>
      <c r="BZ173" s="55"/>
      <c r="CA173" s="55"/>
      <c r="CB173" s="55"/>
      <c r="CC173" s="55"/>
      <c r="CD173" s="55"/>
      <c r="CE173" s="55"/>
      <c r="CF173" s="55"/>
      <c r="CG173" s="55"/>
      <c r="CH173" s="55"/>
      <c r="CI173" s="55"/>
      <c r="CJ173" s="55"/>
      <c r="CK173" s="55"/>
      <c r="CL173" s="55"/>
      <c r="CM173" s="55"/>
      <c r="CN173" s="55"/>
      <c r="CO173" s="55"/>
      <c r="CP173" s="55"/>
      <c r="CQ173" s="55"/>
      <c r="CR173" s="55"/>
      <c r="CS173" s="55"/>
      <c r="CT173" s="55"/>
      <c r="CU173" s="55"/>
      <c r="CV173" s="55"/>
      <c r="CW173" s="55"/>
      <c r="CX173" s="55"/>
      <c r="CY173" s="55"/>
      <c r="CZ173" s="55"/>
      <c r="DA173" s="55"/>
      <c r="DB173" s="55"/>
      <c r="DC173" s="55"/>
      <c r="DD173" s="55"/>
      <c r="DE173" s="55"/>
      <c r="DF173" s="55"/>
      <c r="DG173" s="55"/>
      <c r="DH173" s="55"/>
      <c r="DI173" s="55"/>
      <c r="DJ173" s="55"/>
      <c r="DK173" s="55"/>
      <c r="DL173" s="55"/>
      <c r="DM173" s="55"/>
      <c r="DN173" s="55"/>
      <c r="DO173" s="55"/>
      <c r="DP173" s="55"/>
      <c r="DQ173" s="55"/>
      <c r="DR173" s="55"/>
      <c r="DS173" s="55"/>
      <c r="DT173" s="55"/>
      <c r="DU173" s="55"/>
      <c r="DV173" s="55"/>
      <c r="DW173" s="55"/>
      <c r="DX173" s="55"/>
      <c r="DY173" s="55"/>
      <c r="DZ173" s="55"/>
      <c r="EA173" s="55"/>
      <c r="EB173" s="55"/>
      <c r="EC173" s="55"/>
      <c r="ED173" s="55"/>
      <c r="EE173" s="55"/>
      <c r="EF173" s="55"/>
      <c r="EG173" s="55"/>
      <c r="EH173" s="55"/>
      <c r="EI173" s="55"/>
      <c r="EJ173" s="55"/>
      <c r="EK173" s="55"/>
      <c r="EL173" s="55"/>
      <c r="EM173" s="55"/>
      <c r="EN173" s="55"/>
      <c r="EO173" s="55"/>
      <c r="EP173" s="55"/>
      <c r="EQ173" s="55"/>
      <c r="ER173" s="55"/>
      <c r="ES173" s="55"/>
      <c r="ET173" s="55"/>
      <c r="EU173" s="55"/>
      <c r="EV173" s="55"/>
      <c r="EW173" s="55"/>
      <c r="EX173" s="55"/>
      <c r="EY173" s="55"/>
      <c r="EZ173" s="55"/>
      <c r="FA173" s="55"/>
      <c r="FB173" s="55"/>
      <c r="FC173" s="55"/>
      <c r="FD173" s="55"/>
      <c r="FE173" s="55"/>
      <c r="FF173" s="55"/>
      <c r="FG173" s="55"/>
      <c r="FH173" s="55"/>
      <c r="FI173" s="55"/>
      <c r="FJ173" s="55"/>
      <c r="FK173" s="55"/>
      <c r="FL173" s="55"/>
      <c r="FM173" s="55"/>
      <c r="FN173" s="55"/>
      <c r="FO173" s="55"/>
      <c r="FP173" s="55"/>
      <c r="FQ173" s="55"/>
      <c r="FR173" s="55"/>
      <c r="FS173" s="55"/>
      <c r="FT173" s="55"/>
      <c r="FU173" s="55"/>
      <c r="FV173" s="55"/>
      <c r="FW173" s="55"/>
      <c r="FX173" s="55"/>
      <c r="FY173" s="55"/>
      <c r="FZ173" s="55"/>
      <c r="GA173" s="55"/>
      <c r="GB173" s="55"/>
      <c r="GC173" s="55"/>
      <c r="GD173" s="55"/>
      <c r="GE173" s="55"/>
      <c r="GF173" s="55"/>
      <c r="GG173" s="55"/>
      <c r="GH173" s="55"/>
      <c r="GI173" s="55"/>
      <c r="GJ173" s="55"/>
      <c r="GK173" s="55"/>
      <c r="GL173" s="55"/>
      <c r="GM173" s="55"/>
    </row>
    <row r="174" spans="1:195" x14ac:dyDescent="0.2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  <c r="AC174" s="55"/>
      <c r="AD174" s="55"/>
      <c r="AE174" s="55"/>
      <c r="AF174" s="55"/>
      <c r="AG174" s="55"/>
      <c r="AH174" s="55"/>
      <c r="AI174" s="55"/>
      <c r="AJ174" s="55"/>
      <c r="AK174" s="55"/>
      <c r="AL174" s="55"/>
      <c r="AM174" s="55"/>
      <c r="AN174" s="55"/>
      <c r="AO174" s="55"/>
      <c r="AP174" s="55"/>
      <c r="AQ174" s="55"/>
      <c r="AR174" s="55"/>
      <c r="AS174" s="55"/>
      <c r="AT174" s="55"/>
      <c r="AU174" s="55"/>
      <c r="AV174" s="55"/>
      <c r="AW174" s="55"/>
      <c r="AX174" s="55"/>
      <c r="AY174" s="55"/>
      <c r="AZ174" s="55"/>
      <c r="BA174" s="55"/>
      <c r="BB174" s="55"/>
      <c r="BC174" s="55"/>
      <c r="BD174" s="55"/>
      <c r="BE174" s="55"/>
      <c r="BF174" s="55"/>
      <c r="BG174" s="55"/>
      <c r="BH174" s="55"/>
      <c r="BI174" s="55"/>
      <c r="BJ174" s="55"/>
      <c r="BK174" s="55"/>
      <c r="BL174" s="55"/>
      <c r="BM174" s="55"/>
      <c r="BN174" s="55"/>
      <c r="BO174" s="55"/>
      <c r="BP174" s="55"/>
      <c r="BQ174" s="55"/>
      <c r="BR174" s="55"/>
      <c r="BS174" s="55"/>
      <c r="BT174" s="55"/>
      <c r="BU174" s="55"/>
      <c r="BV174" s="55"/>
      <c r="BW174" s="55"/>
      <c r="BX174" s="55"/>
      <c r="BY174" s="55"/>
      <c r="BZ174" s="55"/>
      <c r="CA174" s="55"/>
      <c r="CB174" s="55"/>
      <c r="CC174" s="55"/>
      <c r="CD174" s="55"/>
      <c r="CE174" s="55"/>
      <c r="CF174" s="55"/>
      <c r="CG174" s="55"/>
      <c r="CH174" s="55"/>
      <c r="CI174" s="55"/>
      <c r="CJ174" s="55"/>
      <c r="CK174" s="55"/>
      <c r="CL174" s="55"/>
      <c r="CM174" s="55"/>
      <c r="CN174" s="55"/>
      <c r="CO174" s="55"/>
      <c r="CP174" s="55"/>
      <c r="CQ174" s="55"/>
      <c r="CR174" s="55"/>
      <c r="CS174" s="55"/>
      <c r="CT174" s="55"/>
      <c r="CU174" s="55"/>
      <c r="CV174" s="55"/>
      <c r="CW174" s="55"/>
      <c r="CX174" s="55"/>
      <c r="CY174" s="55"/>
      <c r="CZ174" s="55"/>
      <c r="DA174" s="55"/>
      <c r="DB174" s="55"/>
      <c r="DC174" s="55"/>
      <c r="DD174" s="55"/>
      <c r="DE174" s="55"/>
      <c r="DF174" s="55"/>
      <c r="DG174" s="55"/>
      <c r="DH174" s="55"/>
      <c r="DI174" s="55"/>
      <c r="DJ174" s="55"/>
      <c r="DK174" s="55"/>
      <c r="DL174" s="55"/>
      <c r="DM174" s="55"/>
      <c r="DN174" s="55"/>
      <c r="DO174" s="55"/>
      <c r="DP174" s="55"/>
      <c r="DQ174" s="55"/>
      <c r="DR174" s="55"/>
      <c r="DS174" s="55"/>
      <c r="DT174" s="55"/>
      <c r="DU174" s="55"/>
      <c r="DV174" s="55"/>
      <c r="DW174" s="55"/>
      <c r="DX174" s="55"/>
      <c r="DY174" s="55"/>
      <c r="DZ174" s="55"/>
      <c r="EA174" s="55"/>
      <c r="EB174" s="55"/>
      <c r="EC174" s="55"/>
      <c r="ED174" s="55"/>
      <c r="EE174" s="55"/>
      <c r="EF174" s="55"/>
      <c r="EG174" s="55"/>
      <c r="EH174" s="55"/>
      <c r="EI174" s="55"/>
      <c r="EJ174" s="55"/>
      <c r="EK174" s="55"/>
      <c r="EL174" s="55"/>
      <c r="EM174" s="55"/>
      <c r="EN174" s="55"/>
      <c r="EO174" s="55"/>
      <c r="EP174" s="55"/>
      <c r="EQ174" s="55"/>
      <c r="ER174" s="55"/>
      <c r="ES174" s="55"/>
      <c r="ET174" s="55"/>
      <c r="EU174" s="55"/>
      <c r="EV174" s="55"/>
      <c r="EW174" s="55"/>
      <c r="EX174" s="55"/>
      <c r="EY174" s="55"/>
      <c r="EZ174" s="55"/>
      <c r="FA174" s="55"/>
      <c r="FB174" s="55"/>
      <c r="FC174" s="55"/>
      <c r="FD174" s="55"/>
      <c r="FE174" s="55"/>
      <c r="FF174" s="55"/>
      <c r="FG174" s="55"/>
      <c r="FH174" s="55"/>
      <c r="FI174" s="55"/>
      <c r="FJ174" s="55"/>
      <c r="FK174" s="55"/>
      <c r="FL174" s="55"/>
      <c r="FM174" s="55"/>
      <c r="FN174" s="55"/>
      <c r="FO174" s="55"/>
      <c r="FP174" s="55"/>
      <c r="FQ174" s="55"/>
      <c r="FR174" s="55"/>
      <c r="FS174" s="55"/>
      <c r="FT174" s="55"/>
      <c r="FU174" s="55"/>
      <c r="FV174" s="55"/>
      <c r="FW174" s="55"/>
      <c r="FX174" s="55"/>
      <c r="FY174" s="55"/>
      <c r="FZ174" s="55"/>
      <c r="GA174" s="55"/>
      <c r="GB174" s="55"/>
      <c r="GC174" s="55"/>
      <c r="GD174" s="55"/>
      <c r="GE174" s="55"/>
      <c r="GF174" s="55"/>
      <c r="GG174" s="55"/>
      <c r="GH174" s="55"/>
      <c r="GI174" s="55"/>
      <c r="GJ174" s="55"/>
      <c r="GK174" s="55"/>
      <c r="GL174" s="55"/>
      <c r="GM174" s="55"/>
    </row>
    <row r="175" spans="1:195" x14ac:dyDescent="0.2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  <c r="AC175" s="55"/>
      <c r="AD175" s="55"/>
      <c r="AE175" s="55"/>
      <c r="AF175" s="55"/>
      <c r="AG175" s="55"/>
      <c r="AH175" s="55"/>
      <c r="AI175" s="55"/>
      <c r="AJ175" s="55"/>
      <c r="AK175" s="55"/>
      <c r="AL175" s="55"/>
      <c r="AM175" s="55"/>
      <c r="AN175" s="55"/>
      <c r="AO175" s="55"/>
      <c r="AP175" s="55"/>
      <c r="AQ175" s="55"/>
      <c r="AR175" s="55"/>
      <c r="AS175" s="55"/>
      <c r="AT175" s="55"/>
      <c r="AU175" s="55"/>
      <c r="AV175" s="55"/>
      <c r="AW175" s="55"/>
      <c r="AX175" s="55"/>
      <c r="AY175" s="55"/>
      <c r="AZ175" s="55"/>
      <c r="BA175" s="55"/>
      <c r="BB175" s="55"/>
      <c r="BC175" s="55"/>
      <c r="BD175" s="55"/>
      <c r="BE175" s="55"/>
      <c r="BF175" s="55"/>
      <c r="BG175" s="55"/>
      <c r="BH175" s="55"/>
      <c r="BI175" s="55"/>
      <c r="BJ175" s="55"/>
      <c r="BK175" s="55"/>
      <c r="BL175" s="55"/>
      <c r="BM175" s="55"/>
      <c r="BN175" s="55"/>
      <c r="BO175" s="55"/>
      <c r="BP175" s="55"/>
      <c r="BQ175" s="55"/>
      <c r="BR175" s="55"/>
      <c r="BS175" s="55"/>
      <c r="BT175" s="55"/>
      <c r="BU175" s="55"/>
      <c r="BV175" s="55"/>
      <c r="BW175" s="55"/>
      <c r="BX175" s="55"/>
      <c r="BY175" s="55"/>
      <c r="BZ175" s="55"/>
      <c r="CA175" s="55"/>
      <c r="CB175" s="55"/>
      <c r="CC175" s="55"/>
      <c r="CD175" s="55"/>
      <c r="CE175" s="55"/>
      <c r="CF175" s="55"/>
      <c r="CG175" s="55"/>
      <c r="CH175" s="55"/>
      <c r="CI175" s="55"/>
      <c r="CJ175" s="55"/>
      <c r="CK175" s="55"/>
      <c r="CL175" s="55"/>
      <c r="CM175" s="55"/>
      <c r="CN175" s="55"/>
      <c r="CO175" s="55"/>
      <c r="CP175" s="55"/>
      <c r="CQ175" s="55"/>
      <c r="CR175" s="55"/>
      <c r="CS175" s="55"/>
      <c r="CT175" s="55"/>
      <c r="CU175" s="55"/>
      <c r="CV175" s="55"/>
      <c r="CW175" s="55"/>
      <c r="CX175" s="55"/>
      <c r="CY175" s="55"/>
      <c r="CZ175" s="55"/>
      <c r="DA175" s="55"/>
      <c r="DB175" s="55"/>
      <c r="DC175" s="55"/>
      <c r="DD175" s="55"/>
      <c r="DE175" s="55"/>
      <c r="DF175" s="55"/>
      <c r="DG175" s="55"/>
      <c r="DH175" s="55"/>
      <c r="DI175" s="55"/>
      <c r="DJ175" s="55"/>
      <c r="DK175" s="55"/>
      <c r="DL175" s="55"/>
      <c r="DM175" s="55"/>
      <c r="DN175" s="55"/>
      <c r="DO175" s="55"/>
      <c r="DP175" s="55"/>
      <c r="DQ175" s="55"/>
      <c r="DR175" s="55"/>
      <c r="DS175" s="55"/>
      <c r="DT175" s="55"/>
      <c r="DU175" s="55"/>
      <c r="DV175" s="55"/>
      <c r="DW175" s="55"/>
      <c r="DX175" s="55"/>
      <c r="DY175" s="55"/>
      <c r="DZ175" s="55"/>
      <c r="EA175" s="55"/>
      <c r="EB175" s="55"/>
      <c r="EC175" s="55"/>
      <c r="ED175" s="55"/>
      <c r="EE175" s="55"/>
      <c r="EF175" s="55"/>
      <c r="EG175" s="55"/>
      <c r="EH175" s="55"/>
      <c r="EI175" s="55"/>
      <c r="EJ175" s="55"/>
      <c r="EK175" s="55"/>
      <c r="EL175" s="55"/>
      <c r="EM175" s="55"/>
      <c r="EN175" s="55"/>
      <c r="EO175" s="55"/>
      <c r="EP175" s="55"/>
      <c r="EQ175" s="55"/>
      <c r="ER175" s="55"/>
      <c r="ES175" s="55"/>
      <c r="ET175" s="55"/>
      <c r="EU175" s="55"/>
      <c r="EV175" s="55"/>
      <c r="EW175" s="55"/>
      <c r="EX175" s="55"/>
      <c r="EY175" s="55"/>
      <c r="EZ175" s="55"/>
      <c r="FA175" s="55"/>
      <c r="FB175" s="55"/>
      <c r="FC175" s="55"/>
      <c r="FD175" s="55"/>
      <c r="FE175" s="55"/>
      <c r="FF175" s="55"/>
      <c r="FG175" s="55"/>
      <c r="FH175" s="55"/>
      <c r="FI175" s="55"/>
      <c r="FJ175" s="55"/>
      <c r="FK175" s="55"/>
      <c r="FL175" s="55"/>
      <c r="FM175" s="55"/>
      <c r="FN175" s="55"/>
      <c r="FO175" s="55"/>
      <c r="FP175" s="55"/>
      <c r="FQ175" s="55"/>
      <c r="FR175" s="55"/>
      <c r="FS175" s="55"/>
      <c r="FT175" s="55"/>
      <c r="FU175" s="55"/>
      <c r="FV175" s="55"/>
      <c r="FW175" s="55"/>
      <c r="FX175" s="55"/>
      <c r="FY175" s="55"/>
      <c r="FZ175" s="55"/>
      <c r="GA175" s="55"/>
      <c r="GB175" s="55"/>
      <c r="GC175" s="55"/>
      <c r="GD175" s="55"/>
      <c r="GE175" s="55"/>
      <c r="GF175" s="55"/>
      <c r="GG175" s="55"/>
      <c r="GH175" s="55"/>
      <c r="GI175" s="55"/>
      <c r="GJ175" s="55"/>
      <c r="GK175" s="55"/>
      <c r="GL175" s="55"/>
      <c r="GM175" s="55"/>
    </row>
    <row r="176" spans="1:195" x14ac:dyDescent="0.2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  <c r="AC176" s="55"/>
      <c r="AD176" s="55"/>
      <c r="AE176" s="55"/>
      <c r="AF176" s="55"/>
      <c r="AG176" s="55"/>
      <c r="AH176" s="55"/>
      <c r="AI176" s="55"/>
      <c r="AJ176" s="55"/>
      <c r="AK176" s="55"/>
      <c r="AL176" s="55"/>
      <c r="AM176" s="55"/>
      <c r="AN176" s="55"/>
      <c r="AO176" s="55"/>
      <c r="AP176" s="55"/>
      <c r="AQ176" s="55"/>
      <c r="AR176" s="55"/>
      <c r="AS176" s="55"/>
      <c r="AT176" s="55"/>
      <c r="AU176" s="55"/>
      <c r="AV176" s="55"/>
      <c r="AW176" s="55"/>
      <c r="AX176" s="55"/>
      <c r="AY176" s="55"/>
      <c r="AZ176" s="55"/>
      <c r="BA176" s="55"/>
      <c r="BB176" s="55"/>
      <c r="BC176" s="55"/>
      <c r="BD176" s="55"/>
      <c r="BE176" s="55"/>
      <c r="BF176" s="55"/>
      <c r="BG176" s="55"/>
      <c r="BH176" s="55"/>
      <c r="BI176" s="55"/>
      <c r="BJ176" s="55"/>
      <c r="BK176" s="55"/>
      <c r="BL176" s="55"/>
      <c r="BM176" s="55"/>
      <c r="BN176" s="55"/>
      <c r="BO176" s="55"/>
      <c r="BP176" s="55"/>
      <c r="BQ176" s="55"/>
      <c r="BR176" s="55"/>
      <c r="BS176" s="55"/>
      <c r="BT176" s="55"/>
      <c r="BU176" s="55"/>
      <c r="BV176" s="55"/>
      <c r="BW176" s="55"/>
      <c r="BX176" s="55"/>
      <c r="BY176" s="55"/>
      <c r="BZ176" s="55"/>
      <c r="CA176" s="55"/>
      <c r="CB176" s="55"/>
      <c r="CC176" s="55"/>
      <c r="CD176" s="55"/>
      <c r="CE176" s="55"/>
      <c r="CF176" s="55"/>
      <c r="CG176" s="55"/>
      <c r="CH176" s="55"/>
      <c r="CI176" s="55"/>
      <c r="CJ176" s="55"/>
      <c r="CK176" s="55"/>
      <c r="CL176" s="55"/>
      <c r="CM176" s="55"/>
      <c r="CN176" s="55"/>
      <c r="CO176" s="55"/>
      <c r="CP176" s="55"/>
      <c r="CQ176" s="55"/>
      <c r="CR176" s="55"/>
      <c r="CS176" s="55"/>
      <c r="CT176" s="55"/>
      <c r="CU176" s="55"/>
      <c r="CV176" s="55"/>
      <c r="CW176" s="55"/>
      <c r="CX176" s="55"/>
      <c r="CY176" s="55"/>
      <c r="CZ176" s="55"/>
      <c r="DA176" s="55"/>
      <c r="DB176" s="55"/>
      <c r="DC176" s="55"/>
      <c r="DD176" s="55"/>
      <c r="DE176" s="55"/>
      <c r="DF176" s="55"/>
      <c r="DG176" s="55"/>
      <c r="DH176" s="55"/>
      <c r="DI176" s="55"/>
      <c r="DJ176" s="55"/>
      <c r="DK176" s="55"/>
      <c r="DL176" s="55"/>
      <c r="DM176" s="55"/>
      <c r="DN176" s="55"/>
      <c r="DO176" s="55"/>
      <c r="DP176" s="55"/>
      <c r="DQ176" s="55"/>
      <c r="DR176" s="55"/>
      <c r="DS176" s="55"/>
      <c r="DT176" s="55"/>
      <c r="DU176" s="55"/>
      <c r="DV176" s="55"/>
      <c r="DW176" s="55"/>
      <c r="DX176" s="55"/>
      <c r="DY176" s="55"/>
      <c r="DZ176" s="55"/>
      <c r="EA176" s="55"/>
      <c r="EB176" s="55"/>
      <c r="EC176" s="55"/>
      <c r="ED176" s="55"/>
      <c r="EE176" s="55"/>
      <c r="EF176" s="55"/>
      <c r="EG176" s="55"/>
      <c r="EH176" s="55"/>
      <c r="EI176" s="55"/>
      <c r="EJ176" s="55"/>
      <c r="EK176" s="55"/>
      <c r="EL176" s="55"/>
      <c r="EM176" s="55"/>
      <c r="EN176" s="55"/>
      <c r="EO176" s="55"/>
      <c r="EP176" s="55"/>
      <c r="EQ176" s="55"/>
      <c r="ER176" s="55"/>
      <c r="ES176" s="55"/>
      <c r="ET176" s="55"/>
      <c r="EU176" s="55"/>
      <c r="EV176" s="55"/>
      <c r="EW176" s="55"/>
      <c r="EX176" s="55"/>
      <c r="EY176" s="55"/>
      <c r="EZ176" s="55"/>
      <c r="FA176" s="55"/>
      <c r="FB176" s="55"/>
      <c r="FC176" s="55"/>
      <c r="FD176" s="55"/>
      <c r="FE176" s="55"/>
      <c r="FF176" s="55"/>
      <c r="FG176" s="55"/>
      <c r="FH176" s="55"/>
      <c r="FI176" s="55"/>
      <c r="FJ176" s="55"/>
      <c r="FK176" s="55"/>
      <c r="FL176" s="55"/>
      <c r="FM176" s="55"/>
      <c r="FN176" s="55"/>
      <c r="FO176" s="55"/>
      <c r="FP176" s="55"/>
      <c r="FQ176" s="55"/>
      <c r="FR176" s="55"/>
      <c r="FS176" s="55"/>
      <c r="FT176" s="55"/>
      <c r="FU176" s="55"/>
      <c r="FV176" s="55"/>
      <c r="FW176" s="55"/>
      <c r="FX176" s="55"/>
      <c r="FY176" s="55"/>
      <c r="FZ176" s="55"/>
      <c r="GA176" s="55"/>
      <c r="GB176" s="55"/>
      <c r="GC176" s="55"/>
      <c r="GD176" s="55"/>
      <c r="GE176" s="55"/>
      <c r="GF176" s="55"/>
      <c r="GG176" s="55"/>
      <c r="GH176" s="55"/>
      <c r="GI176" s="55"/>
      <c r="GJ176" s="55"/>
      <c r="GK176" s="55"/>
      <c r="GL176" s="55"/>
      <c r="GM176" s="55"/>
    </row>
    <row r="177" spans="1:195" x14ac:dyDescent="0.2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  <c r="AC177" s="55"/>
      <c r="AD177" s="55"/>
      <c r="AE177" s="55"/>
      <c r="AF177" s="55"/>
      <c r="AG177" s="55"/>
      <c r="AH177" s="55"/>
      <c r="AI177" s="55"/>
      <c r="AJ177" s="55"/>
      <c r="AK177" s="55"/>
      <c r="AL177" s="55"/>
      <c r="AM177" s="55"/>
      <c r="AN177" s="55"/>
      <c r="AO177" s="55"/>
      <c r="AP177" s="55"/>
      <c r="AQ177" s="55"/>
      <c r="AR177" s="55"/>
      <c r="AS177" s="55"/>
      <c r="AT177" s="55"/>
      <c r="AU177" s="55"/>
      <c r="AV177" s="55"/>
      <c r="AW177" s="55"/>
      <c r="AX177" s="55"/>
      <c r="AY177" s="55"/>
      <c r="AZ177" s="55"/>
      <c r="BA177" s="55"/>
      <c r="BB177" s="55"/>
      <c r="BC177" s="55"/>
      <c r="BD177" s="55"/>
      <c r="BE177" s="55"/>
      <c r="BF177" s="55"/>
      <c r="BG177" s="55"/>
      <c r="BH177" s="55"/>
      <c r="BI177" s="55"/>
      <c r="BJ177" s="55"/>
      <c r="BK177" s="55"/>
      <c r="BL177" s="55"/>
      <c r="BM177" s="55"/>
      <c r="BN177" s="55"/>
      <c r="BO177" s="55"/>
      <c r="BP177" s="55"/>
      <c r="BQ177" s="55"/>
      <c r="BR177" s="55"/>
      <c r="BS177" s="55"/>
      <c r="BT177" s="55"/>
      <c r="BU177" s="55"/>
      <c r="BV177" s="55"/>
      <c r="BW177" s="55"/>
      <c r="BX177" s="55"/>
      <c r="BY177" s="55"/>
      <c r="BZ177" s="55"/>
      <c r="CA177" s="55"/>
      <c r="CB177" s="55"/>
      <c r="CC177" s="55"/>
      <c r="CD177" s="55"/>
      <c r="CE177" s="55"/>
      <c r="CF177" s="55"/>
      <c r="CG177" s="55"/>
      <c r="CH177" s="55"/>
      <c r="CI177" s="55"/>
      <c r="CJ177" s="55"/>
      <c r="CK177" s="55"/>
      <c r="CL177" s="55"/>
      <c r="CM177" s="55"/>
      <c r="CN177" s="55"/>
      <c r="CO177" s="55"/>
      <c r="CP177" s="55"/>
      <c r="CQ177" s="55"/>
      <c r="CR177" s="55"/>
      <c r="CS177" s="55"/>
      <c r="CT177" s="55"/>
      <c r="CU177" s="55"/>
      <c r="CV177" s="55"/>
      <c r="CW177" s="55"/>
      <c r="CX177" s="55"/>
      <c r="CY177" s="55"/>
      <c r="CZ177" s="55"/>
      <c r="DA177" s="55"/>
      <c r="DB177" s="55"/>
      <c r="DC177" s="55"/>
      <c r="DD177" s="55"/>
      <c r="DE177" s="55"/>
      <c r="DF177" s="55"/>
      <c r="DG177" s="55"/>
      <c r="DH177" s="55"/>
      <c r="DI177" s="55"/>
      <c r="DJ177" s="55"/>
      <c r="DK177" s="55"/>
      <c r="DL177" s="55"/>
      <c r="DM177" s="55"/>
      <c r="DN177" s="55"/>
      <c r="DO177" s="55"/>
      <c r="DP177" s="55"/>
      <c r="DQ177" s="55"/>
      <c r="DR177" s="55"/>
      <c r="DS177" s="55"/>
      <c r="DT177" s="55"/>
      <c r="DU177" s="55"/>
      <c r="DV177" s="55"/>
      <c r="DW177" s="55"/>
      <c r="DX177" s="55"/>
      <c r="DY177" s="55"/>
      <c r="DZ177" s="55"/>
      <c r="EA177" s="55"/>
      <c r="EB177" s="55"/>
      <c r="EC177" s="55"/>
      <c r="ED177" s="55"/>
      <c r="EE177" s="55"/>
      <c r="EF177" s="55"/>
      <c r="EG177" s="55"/>
      <c r="EH177" s="55"/>
      <c r="EI177" s="55"/>
      <c r="EJ177" s="55"/>
      <c r="EK177" s="55"/>
      <c r="EL177" s="55"/>
      <c r="EM177" s="55"/>
      <c r="EN177" s="55"/>
      <c r="EO177" s="55"/>
      <c r="EP177" s="55"/>
      <c r="EQ177" s="55"/>
      <c r="ER177" s="55"/>
      <c r="ES177" s="55"/>
      <c r="ET177" s="55"/>
      <c r="EU177" s="55"/>
      <c r="EV177" s="55"/>
      <c r="EW177" s="55"/>
      <c r="EX177" s="55"/>
      <c r="EY177" s="55"/>
      <c r="EZ177" s="55"/>
      <c r="FA177" s="55"/>
      <c r="FB177" s="55"/>
      <c r="FC177" s="55"/>
      <c r="FD177" s="55"/>
      <c r="FE177" s="55"/>
      <c r="FF177" s="55"/>
      <c r="FG177" s="55"/>
      <c r="FH177" s="55"/>
      <c r="FI177" s="55"/>
      <c r="FJ177" s="55"/>
      <c r="FK177" s="55"/>
      <c r="FL177" s="55"/>
      <c r="FM177" s="55"/>
      <c r="FN177" s="55"/>
      <c r="FO177" s="55"/>
      <c r="FP177" s="55"/>
      <c r="FQ177" s="55"/>
      <c r="FR177" s="55"/>
      <c r="FS177" s="55"/>
      <c r="FT177" s="55"/>
      <c r="FU177" s="55"/>
      <c r="FV177" s="55"/>
      <c r="FW177" s="55"/>
      <c r="FX177" s="55"/>
      <c r="FY177" s="55"/>
      <c r="FZ177" s="55"/>
      <c r="GA177" s="55"/>
      <c r="GB177" s="55"/>
      <c r="GC177" s="55"/>
      <c r="GD177" s="55"/>
      <c r="GE177" s="55"/>
      <c r="GF177" s="55"/>
      <c r="GG177" s="55"/>
      <c r="GH177" s="55"/>
      <c r="GI177" s="55"/>
      <c r="GJ177" s="55"/>
      <c r="GK177" s="55"/>
      <c r="GL177" s="55"/>
      <c r="GM177" s="55"/>
    </row>
    <row r="178" spans="1:195" x14ac:dyDescent="0.2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  <c r="AC178" s="55"/>
      <c r="AD178" s="55"/>
      <c r="AE178" s="55"/>
      <c r="AF178" s="55"/>
      <c r="AG178" s="55"/>
      <c r="AH178" s="55"/>
      <c r="AI178" s="55"/>
      <c r="AJ178" s="55"/>
      <c r="AK178" s="55"/>
      <c r="AL178" s="55"/>
      <c r="AM178" s="55"/>
      <c r="AN178" s="55"/>
      <c r="AO178" s="55"/>
      <c r="AP178" s="55"/>
      <c r="AQ178" s="55"/>
      <c r="AR178" s="55"/>
      <c r="AS178" s="55"/>
      <c r="AT178" s="55"/>
      <c r="AU178" s="55"/>
      <c r="AV178" s="55"/>
      <c r="AW178" s="55"/>
      <c r="AX178" s="55"/>
      <c r="AY178" s="55"/>
      <c r="AZ178" s="55"/>
      <c r="BA178" s="55"/>
      <c r="BB178" s="55"/>
      <c r="BC178" s="55"/>
      <c r="BD178" s="55"/>
      <c r="BE178" s="55"/>
      <c r="BF178" s="55"/>
      <c r="BG178" s="55"/>
      <c r="BH178" s="55"/>
      <c r="BI178" s="55"/>
      <c r="BJ178" s="55"/>
      <c r="BK178" s="55"/>
      <c r="BL178" s="55"/>
      <c r="BM178" s="55"/>
      <c r="BN178" s="55"/>
      <c r="BO178" s="55"/>
      <c r="BP178" s="55"/>
      <c r="BQ178" s="55"/>
      <c r="BR178" s="55"/>
      <c r="BS178" s="55"/>
      <c r="BT178" s="55"/>
      <c r="BU178" s="55"/>
      <c r="BV178" s="55"/>
      <c r="BW178" s="55"/>
      <c r="BX178" s="55"/>
      <c r="BY178" s="55"/>
      <c r="BZ178" s="55"/>
      <c r="CA178" s="55"/>
      <c r="CB178" s="55"/>
      <c r="CC178" s="55"/>
      <c r="CD178" s="55"/>
      <c r="CE178" s="55"/>
      <c r="CF178" s="55"/>
      <c r="CG178" s="55"/>
      <c r="CH178" s="55"/>
      <c r="CI178" s="55"/>
      <c r="CJ178" s="55"/>
      <c r="CK178" s="55"/>
      <c r="CL178" s="55"/>
      <c r="CM178" s="55"/>
      <c r="CN178" s="55"/>
      <c r="CO178" s="55"/>
      <c r="CP178" s="55"/>
      <c r="CQ178" s="55"/>
      <c r="CR178" s="55"/>
      <c r="CS178" s="55"/>
      <c r="CT178" s="55"/>
      <c r="CU178" s="55"/>
      <c r="CV178" s="55"/>
      <c r="CW178" s="55"/>
      <c r="CX178" s="55"/>
      <c r="CY178" s="55"/>
      <c r="CZ178" s="55"/>
      <c r="DA178" s="55"/>
      <c r="DB178" s="55"/>
      <c r="DC178" s="55"/>
      <c r="DD178" s="55"/>
      <c r="DE178" s="55"/>
      <c r="DF178" s="55"/>
      <c r="DG178" s="55"/>
      <c r="DH178" s="55"/>
      <c r="DI178" s="55"/>
      <c r="DJ178" s="55"/>
      <c r="DK178" s="55"/>
      <c r="DL178" s="55"/>
      <c r="DM178" s="55"/>
      <c r="DN178" s="55"/>
      <c r="DO178" s="55"/>
      <c r="DP178" s="55"/>
      <c r="DQ178" s="55"/>
      <c r="DR178" s="55"/>
      <c r="DS178" s="55"/>
      <c r="DT178" s="55"/>
      <c r="DU178" s="55"/>
      <c r="DV178" s="55"/>
      <c r="DW178" s="55"/>
      <c r="DX178" s="55"/>
      <c r="DY178" s="55"/>
      <c r="DZ178" s="55"/>
      <c r="EA178" s="55"/>
      <c r="EB178" s="55"/>
      <c r="EC178" s="55"/>
      <c r="ED178" s="55"/>
      <c r="EE178" s="55"/>
      <c r="EF178" s="55"/>
      <c r="EG178" s="55"/>
      <c r="EH178" s="55"/>
      <c r="EI178" s="55"/>
      <c r="EJ178" s="55"/>
      <c r="EK178" s="55"/>
      <c r="EL178" s="55"/>
      <c r="EM178" s="55"/>
      <c r="EN178" s="55"/>
      <c r="EO178" s="55"/>
      <c r="EP178" s="55"/>
      <c r="EQ178" s="55"/>
      <c r="ER178" s="55"/>
      <c r="ES178" s="55"/>
      <c r="ET178" s="55"/>
      <c r="EU178" s="55"/>
      <c r="EV178" s="55"/>
      <c r="EW178" s="55"/>
      <c r="EX178" s="55"/>
      <c r="EY178" s="55"/>
      <c r="EZ178" s="55"/>
      <c r="FA178" s="55"/>
      <c r="FB178" s="55"/>
      <c r="FC178" s="55"/>
      <c r="FD178" s="55"/>
      <c r="FE178" s="55"/>
      <c r="FF178" s="55"/>
      <c r="FG178" s="55"/>
      <c r="FH178" s="55"/>
      <c r="FI178" s="55"/>
      <c r="FJ178" s="55"/>
      <c r="FK178" s="55"/>
      <c r="FL178" s="55"/>
      <c r="FM178" s="55"/>
      <c r="FN178" s="55"/>
      <c r="FO178" s="55"/>
      <c r="FP178" s="55"/>
      <c r="FQ178" s="55"/>
      <c r="FR178" s="55"/>
      <c r="FS178" s="55"/>
      <c r="FT178" s="55"/>
      <c r="FU178" s="55"/>
      <c r="FV178" s="55"/>
      <c r="FW178" s="55"/>
      <c r="FX178" s="55"/>
      <c r="FY178" s="55"/>
      <c r="FZ178" s="55"/>
      <c r="GA178" s="55"/>
      <c r="GB178" s="55"/>
      <c r="GC178" s="55"/>
      <c r="GD178" s="55"/>
      <c r="GE178" s="55"/>
      <c r="GF178" s="55"/>
      <c r="GG178" s="55"/>
      <c r="GH178" s="55"/>
      <c r="GI178" s="55"/>
      <c r="GJ178" s="55"/>
      <c r="GK178" s="55"/>
      <c r="GL178" s="55"/>
      <c r="GM178" s="55"/>
    </row>
    <row r="179" spans="1:195" x14ac:dyDescent="0.2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  <c r="AC179" s="55"/>
      <c r="AD179" s="55"/>
      <c r="AE179" s="55"/>
      <c r="AF179" s="55"/>
      <c r="AG179" s="55"/>
      <c r="AH179" s="55"/>
      <c r="AI179" s="55"/>
      <c r="AJ179" s="55"/>
      <c r="AK179" s="55"/>
      <c r="AL179" s="55"/>
      <c r="AM179" s="55"/>
      <c r="AN179" s="55"/>
      <c r="AO179" s="55"/>
      <c r="AP179" s="55"/>
      <c r="AQ179" s="55"/>
      <c r="AR179" s="55"/>
      <c r="AS179" s="55"/>
      <c r="AT179" s="55"/>
      <c r="AU179" s="55"/>
      <c r="AV179" s="55"/>
      <c r="AW179" s="55"/>
      <c r="AX179" s="55"/>
      <c r="AY179" s="55"/>
      <c r="AZ179" s="55"/>
      <c r="BA179" s="55"/>
      <c r="BB179" s="55"/>
      <c r="BC179" s="55"/>
      <c r="BD179" s="55"/>
      <c r="BE179" s="55"/>
      <c r="BF179" s="55"/>
      <c r="BG179" s="55"/>
      <c r="BH179" s="55"/>
      <c r="BI179" s="55"/>
      <c r="BJ179" s="55"/>
      <c r="BK179" s="55"/>
      <c r="BL179" s="55"/>
      <c r="BM179" s="55"/>
      <c r="BN179" s="55"/>
      <c r="BO179" s="55"/>
      <c r="BP179" s="55"/>
      <c r="BQ179" s="55"/>
      <c r="BR179" s="55"/>
      <c r="BS179" s="55"/>
      <c r="BT179" s="55"/>
      <c r="BU179" s="55"/>
      <c r="BV179" s="55"/>
      <c r="BW179" s="55"/>
      <c r="BX179" s="55"/>
      <c r="BY179" s="55"/>
      <c r="BZ179" s="55"/>
      <c r="CA179" s="55"/>
      <c r="CB179" s="55"/>
      <c r="CC179" s="55"/>
      <c r="CD179" s="55"/>
      <c r="CE179" s="55"/>
      <c r="CF179" s="55"/>
      <c r="CG179" s="55"/>
      <c r="CH179" s="55"/>
      <c r="CI179" s="55"/>
      <c r="CJ179" s="55"/>
      <c r="CK179" s="55"/>
      <c r="CL179" s="55"/>
      <c r="CM179" s="55"/>
      <c r="CN179" s="55"/>
      <c r="CO179" s="55"/>
      <c r="CP179" s="55"/>
      <c r="CQ179" s="55"/>
      <c r="CR179" s="55"/>
      <c r="CS179" s="55"/>
      <c r="CT179" s="55"/>
      <c r="CU179" s="55"/>
      <c r="CV179" s="55"/>
      <c r="CW179" s="55"/>
      <c r="CX179" s="55"/>
      <c r="CY179" s="55"/>
      <c r="CZ179" s="55"/>
      <c r="DA179" s="55"/>
      <c r="DB179" s="55"/>
      <c r="DC179" s="55"/>
      <c r="DD179" s="55"/>
      <c r="DE179" s="55"/>
      <c r="DF179" s="55"/>
      <c r="DG179" s="55"/>
      <c r="DH179" s="55"/>
      <c r="DI179" s="55"/>
      <c r="DJ179" s="55"/>
      <c r="DK179" s="55"/>
      <c r="DL179" s="55"/>
      <c r="DM179" s="55"/>
      <c r="DN179" s="55"/>
      <c r="DO179" s="55"/>
      <c r="DP179" s="55"/>
      <c r="DQ179" s="55"/>
      <c r="DR179" s="55"/>
      <c r="DS179" s="55"/>
      <c r="DT179" s="55"/>
      <c r="DU179" s="55"/>
      <c r="DV179" s="55"/>
      <c r="DW179" s="55"/>
      <c r="DX179" s="55"/>
      <c r="DY179" s="55"/>
      <c r="DZ179" s="55"/>
      <c r="EA179" s="55"/>
      <c r="EB179" s="55"/>
      <c r="EC179" s="55"/>
      <c r="ED179" s="55"/>
      <c r="EE179" s="55"/>
      <c r="EF179" s="55"/>
      <c r="EG179" s="55"/>
      <c r="EH179" s="55"/>
      <c r="EI179" s="55"/>
      <c r="EJ179" s="55"/>
      <c r="EK179" s="55"/>
      <c r="EL179" s="55"/>
      <c r="EM179" s="55"/>
      <c r="EN179" s="55"/>
      <c r="EO179" s="55"/>
      <c r="EP179" s="55"/>
      <c r="EQ179" s="55"/>
      <c r="ER179" s="55"/>
      <c r="ES179" s="55"/>
      <c r="ET179" s="55"/>
      <c r="EU179" s="55"/>
      <c r="EV179" s="55"/>
      <c r="EW179" s="55"/>
      <c r="EX179" s="55"/>
      <c r="EY179" s="55"/>
      <c r="EZ179" s="55"/>
      <c r="FA179" s="55"/>
      <c r="FB179" s="55"/>
      <c r="FC179" s="55"/>
      <c r="FD179" s="55"/>
      <c r="FE179" s="55"/>
      <c r="FF179" s="55"/>
      <c r="FG179" s="55"/>
      <c r="FH179" s="55"/>
      <c r="FI179" s="55"/>
      <c r="FJ179" s="55"/>
      <c r="FK179" s="55"/>
      <c r="FL179" s="55"/>
      <c r="FM179" s="55"/>
      <c r="FN179" s="55"/>
      <c r="FO179" s="55"/>
      <c r="FP179" s="55"/>
      <c r="FQ179" s="55"/>
      <c r="FR179" s="55"/>
      <c r="FS179" s="55"/>
      <c r="FT179" s="55"/>
      <c r="FU179" s="55"/>
      <c r="FV179" s="55"/>
      <c r="FW179" s="55"/>
      <c r="FX179" s="55"/>
      <c r="FY179" s="55"/>
      <c r="FZ179" s="55"/>
      <c r="GA179" s="55"/>
      <c r="GB179" s="55"/>
      <c r="GC179" s="55"/>
      <c r="GD179" s="55"/>
      <c r="GE179" s="55"/>
      <c r="GF179" s="55"/>
      <c r="GG179" s="55"/>
      <c r="GH179" s="55"/>
      <c r="GI179" s="55"/>
      <c r="GJ179" s="55"/>
      <c r="GK179" s="55"/>
      <c r="GL179" s="55"/>
      <c r="GM179" s="55"/>
    </row>
    <row r="180" spans="1:195" x14ac:dyDescent="0.2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  <c r="AC180" s="55"/>
      <c r="AD180" s="55"/>
      <c r="AE180" s="55"/>
      <c r="AF180" s="55"/>
      <c r="AG180" s="55"/>
      <c r="AH180" s="55"/>
      <c r="AI180" s="55"/>
      <c r="AJ180" s="55"/>
      <c r="AK180" s="55"/>
      <c r="AL180" s="55"/>
      <c r="AM180" s="55"/>
      <c r="AN180" s="55"/>
      <c r="AO180" s="55"/>
      <c r="AP180" s="55"/>
      <c r="AQ180" s="55"/>
      <c r="AR180" s="55"/>
      <c r="AS180" s="55"/>
      <c r="AT180" s="55"/>
      <c r="AU180" s="55"/>
      <c r="AV180" s="55"/>
      <c r="AW180" s="55"/>
      <c r="AX180" s="55"/>
      <c r="AY180" s="55"/>
      <c r="AZ180" s="55"/>
      <c r="BA180" s="55"/>
      <c r="BB180" s="55"/>
      <c r="BC180" s="55"/>
      <c r="BD180" s="55"/>
      <c r="BE180" s="55"/>
      <c r="BF180" s="55"/>
      <c r="BG180" s="55"/>
      <c r="BH180" s="55"/>
      <c r="BI180" s="55"/>
      <c r="BJ180" s="55"/>
      <c r="BK180" s="55"/>
      <c r="BL180" s="55"/>
      <c r="BM180" s="55"/>
      <c r="BN180" s="55"/>
      <c r="BO180" s="55"/>
      <c r="BP180" s="55"/>
      <c r="BQ180" s="55"/>
      <c r="BR180" s="55"/>
      <c r="BS180" s="55"/>
      <c r="BT180" s="55"/>
      <c r="BU180" s="55"/>
      <c r="BV180" s="55"/>
      <c r="BW180" s="55"/>
      <c r="BX180" s="55"/>
      <c r="BY180" s="55"/>
      <c r="BZ180" s="55"/>
      <c r="CA180" s="55"/>
      <c r="CB180" s="55"/>
      <c r="CC180" s="55"/>
      <c r="CD180" s="55"/>
      <c r="CE180" s="55"/>
      <c r="CF180" s="55"/>
      <c r="CG180" s="55"/>
      <c r="CH180" s="55"/>
      <c r="CI180" s="55"/>
      <c r="CJ180" s="55"/>
      <c r="CK180" s="55"/>
      <c r="CL180" s="55"/>
      <c r="CM180" s="55"/>
      <c r="CN180" s="55"/>
      <c r="CO180" s="55"/>
      <c r="CP180" s="55"/>
      <c r="CQ180" s="55"/>
      <c r="CR180" s="55"/>
      <c r="CS180" s="55"/>
      <c r="CT180" s="55"/>
      <c r="CU180" s="55"/>
      <c r="CV180" s="55"/>
      <c r="CW180" s="55"/>
      <c r="CX180" s="55"/>
      <c r="CY180" s="55"/>
      <c r="CZ180" s="55"/>
      <c r="DA180" s="55"/>
      <c r="DB180" s="55"/>
      <c r="DC180" s="55"/>
      <c r="DD180" s="55"/>
      <c r="DE180" s="55"/>
      <c r="DF180" s="55"/>
      <c r="DG180" s="55"/>
      <c r="DH180" s="55"/>
      <c r="DI180" s="55"/>
      <c r="DJ180" s="55"/>
      <c r="DK180" s="55"/>
      <c r="DL180" s="55"/>
      <c r="DM180" s="55"/>
      <c r="DN180" s="55"/>
      <c r="DO180" s="55"/>
      <c r="DP180" s="55"/>
      <c r="DQ180" s="55"/>
      <c r="DR180" s="55"/>
      <c r="DS180" s="55"/>
      <c r="DT180" s="55"/>
      <c r="DU180" s="55"/>
      <c r="DV180" s="55"/>
      <c r="DW180" s="55"/>
      <c r="DX180" s="55"/>
      <c r="DY180" s="55"/>
      <c r="DZ180" s="55"/>
      <c r="EA180" s="55"/>
      <c r="EB180" s="55"/>
      <c r="EC180" s="55"/>
      <c r="ED180" s="55"/>
      <c r="EE180" s="55"/>
      <c r="EF180" s="55"/>
      <c r="EG180" s="55"/>
      <c r="EH180" s="55"/>
      <c r="EI180" s="55"/>
      <c r="EJ180" s="55"/>
      <c r="EK180" s="55"/>
      <c r="EL180" s="55"/>
      <c r="EM180" s="55"/>
      <c r="EN180" s="55"/>
      <c r="EO180" s="55"/>
      <c r="EP180" s="55"/>
      <c r="EQ180" s="55"/>
      <c r="ER180" s="55"/>
      <c r="ES180" s="55"/>
      <c r="ET180" s="55"/>
      <c r="EU180" s="55"/>
      <c r="EV180" s="55"/>
      <c r="EW180" s="55"/>
      <c r="EX180" s="55"/>
      <c r="EY180" s="55"/>
      <c r="EZ180" s="55"/>
      <c r="FA180" s="55"/>
      <c r="FB180" s="55"/>
      <c r="FC180" s="55"/>
      <c r="FD180" s="55"/>
      <c r="FE180" s="55"/>
      <c r="FF180" s="55"/>
      <c r="FG180" s="55"/>
      <c r="FH180" s="55"/>
      <c r="FI180" s="55"/>
      <c r="FJ180" s="55"/>
      <c r="FK180" s="55"/>
      <c r="FL180" s="55"/>
      <c r="FM180" s="55"/>
      <c r="FN180" s="55"/>
      <c r="FO180" s="55"/>
      <c r="FP180" s="55"/>
      <c r="FQ180" s="55"/>
      <c r="FR180" s="55"/>
      <c r="FS180" s="55"/>
      <c r="FT180" s="55"/>
      <c r="FU180" s="55"/>
      <c r="FV180" s="55"/>
      <c r="FW180" s="55"/>
      <c r="FX180" s="55"/>
      <c r="FY180" s="55"/>
      <c r="FZ180" s="55"/>
      <c r="GA180" s="55"/>
      <c r="GB180" s="55"/>
      <c r="GC180" s="55"/>
      <c r="GD180" s="55"/>
      <c r="GE180" s="55"/>
      <c r="GF180" s="55"/>
      <c r="GG180" s="55"/>
      <c r="GH180" s="55"/>
      <c r="GI180" s="55"/>
      <c r="GJ180" s="55"/>
      <c r="GK180" s="55"/>
      <c r="GL180" s="55"/>
      <c r="GM180" s="55"/>
    </row>
    <row r="181" spans="1:195" x14ac:dyDescent="0.2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  <c r="AC181" s="55"/>
      <c r="AD181" s="55"/>
      <c r="AE181" s="55"/>
      <c r="AF181" s="55"/>
      <c r="AG181" s="55"/>
      <c r="AH181" s="55"/>
      <c r="AI181" s="55"/>
      <c r="AJ181" s="55"/>
      <c r="AK181" s="55"/>
      <c r="AL181" s="55"/>
      <c r="AM181" s="55"/>
      <c r="AN181" s="55"/>
      <c r="AO181" s="55"/>
      <c r="AP181" s="55"/>
      <c r="AQ181" s="55"/>
      <c r="AR181" s="55"/>
      <c r="AS181" s="55"/>
      <c r="AT181" s="55"/>
      <c r="AU181" s="55"/>
      <c r="AV181" s="55"/>
      <c r="AW181" s="55"/>
      <c r="AX181" s="55"/>
      <c r="AY181" s="55"/>
      <c r="AZ181" s="55"/>
      <c r="BA181" s="55"/>
      <c r="BB181" s="55"/>
      <c r="BC181" s="55"/>
      <c r="BD181" s="55"/>
      <c r="BE181" s="55"/>
      <c r="BF181" s="55"/>
      <c r="BG181" s="55"/>
      <c r="BH181" s="55"/>
      <c r="BI181" s="55"/>
      <c r="BJ181" s="55"/>
      <c r="BK181" s="55"/>
      <c r="BL181" s="55"/>
      <c r="BM181" s="55"/>
      <c r="BN181" s="55"/>
      <c r="BO181" s="55"/>
      <c r="BP181" s="55"/>
      <c r="BQ181" s="55"/>
      <c r="BR181" s="55"/>
      <c r="BS181" s="55"/>
      <c r="BT181" s="55"/>
      <c r="BU181" s="55"/>
      <c r="BV181" s="55"/>
      <c r="BW181" s="55"/>
      <c r="BX181" s="55"/>
      <c r="BY181" s="55"/>
      <c r="BZ181" s="55"/>
      <c r="CA181" s="55"/>
      <c r="CB181" s="55"/>
      <c r="CC181" s="55"/>
      <c r="CD181" s="55"/>
      <c r="CE181" s="55"/>
      <c r="CF181" s="55"/>
      <c r="CG181" s="55"/>
      <c r="CH181" s="55"/>
      <c r="CI181" s="55"/>
      <c r="CJ181" s="55"/>
      <c r="CK181" s="55"/>
      <c r="CL181" s="55"/>
      <c r="CM181" s="55"/>
      <c r="CN181" s="55"/>
      <c r="CO181" s="55"/>
      <c r="CP181" s="55"/>
      <c r="CQ181" s="55"/>
      <c r="CR181" s="55"/>
      <c r="CS181" s="55"/>
      <c r="CT181" s="55"/>
      <c r="CU181" s="55"/>
      <c r="CV181" s="55"/>
      <c r="CW181" s="55"/>
      <c r="CX181" s="55"/>
      <c r="CY181" s="55"/>
      <c r="CZ181" s="55"/>
      <c r="DA181" s="55"/>
      <c r="DB181" s="55"/>
      <c r="DC181" s="55"/>
      <c r="DD181" s="55"/>
      <c r="DE181" s="55"/>
      <c r="DF181" s="55"/>
      <c r="DG181" s="55"/>
      <c r="DH181" s="55"/>
      <c r="DI181" s="55"/>
      <c r="DJ181" s="55"/>
      <c r="DK181" s="55"/>
      <c r="DL181" s="55"/>
      <c r="DM181" s="55"/>
      <c r="DN181" s="55"/>
      <c r="DO181" s="55"/>
      <c r="DP181" s="55"/>
      <c r="DQ181" s="55"/>
      <c r="DR181" s="55"/>
      <c r="DS181" s="55"/>
      <c r="DT181" s="55"/>
      <c r="DU181" s="55"/>
      <c r="DV181" s="55"/>
      <c r="DW181" s="55"/>
      <c r="DX181" s="55"/>
      <c r="DY181" s="55"/>
      <c r="DZ181" s="55"/>
      <c r="EA181" s="55"/>
      <c r="EB181" s="55"/>
      <c r="EC181" s="55"/>
      <c r="ED181" s="55"/>
      <c r="EE181" s="55"/>
      <c r="EF181" s="55"/>
      <c r="EG181" s="55"/>
      <c r="EH181" s="55"/>
      <c r="EI181" s="55"/>
      <c r="EJ181" s="55"/>
      <c r="EK181" s="55"/>
      <c r="EL181" s="55"/>
      <c r="EM181" s="55"/>
      <c r="EN181" s="55"/>
      <c r="EO181" s="55"/>
      <c r="EP181" s="55"/>
      <c r="EQ181" s="55"/>
      <c r="ER181" s="55"/>
      <c r="ES181" s="55"/>
      <c r="ET181" s="55"/>
      <c r="EU181" s="55"/>
      <c r="EV181" s="55"/>
      <c r="EW181" s="55"/>
      <c r="EX181" s="55"/>
      <c r="EY181" s="55"/>
      <c r="EZ181" s="55"/>
      <c r="FA181" s="55"/>
      <c r="FB181" s="55"/>
      <c r="FC181" s="55"/>
      <c r="FD181" s="55"/>
      <c r="FE181" s="55"/>
      <c r="FF181" s="55"/>
      <c r="FG181" s="55"/>
      <c r="FH181" s="55"/>
      <c r="FI181" s="55"/>
      <c r="FJ181" s="55"/>
      <c r="FK181" s="55"/>
      <c r="FL181" s="55"/>
      <c r="FM181" s="55"/>
      <c r="FN181" s="55"/>
      <c r="FO181" s="55"/>
      <c r="FP181" s="55"/>
      <c r="FQ181" s="55"/>
      <c r="FR181" s="55"/>
      <c r="FS181" s="55"/>
      <c r="FT181" s="55"/>
      <c r="FU181" s="55"/>
      <c r="FV181" s="55"/>
      <c r="FW181" s="55"/>
      <c r="FX181" s="55"/>
      <c r="FY181" s="55"/>
      <c r="FZ181" s="55"/>
      <c r="GA181" s="55"/>
      <c r="GB181" s="55"/>
      <c r="GC181" s="55"/>
      <c r="GD181" s="55"/>
      <c r="GE181" s="55"/>
      <c r="GF181" s="55"/>
      <c r="GG181" s="55"/>
      <c r="GH181" s="55"/>
      <c r="GI181" s="55"/>
      <c r="GJ181" s="55"/>
      <c r="GK181" s="55"/>
      <c r="GL181" s="55"/>
      <c r="GM181" s="55"/>
    </row>
    <row r="182" spans="1:195" x14ac:dyDescent="0.2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  <c r="AC182" s="55"/>
      <c r="AD182" s="55"/>
      <c r="AE182" s="55"/>
      <c r="AF182" s="55"/>
      <c r="AG182" s="55"/>
      <c r="AH182" s="55"/>
      <c r="AI182" s="55"/>
      <c r="AJ182" s="55"/>
      <c r="AK182" s="55"/>
      <c r="AL182" s="55"/>
      <c r="AM182" s="55"/>
      <c r="AN182" s="55"/>
      <c r="AO182" s="55"/>
      <c r="AP182" s="55"/>
      <c r="AQ182" s="55"/>
      <c r="AR182" s="55"/>
      <c r="AS182" s="55"/>
      <c r="AT182" s="55"/>
      <c r="AU182" s="55"/>
      <c r="AV182" s="55"/>
      <c r="AW182" s="55"/>
      <c r="AX182" s="55"/>
      <c r="AY182" s="55"/>
      <c r="AZ182" s="55"/>
      <c r="BA182" s="55"/>
      <c r="BB182" s="55"/>
      <c r="BC182" s="55"/>
      <c r="BD182" s="55"/>
      <c r="BE182" s="55"/>
      <c r="BF182" s="55"/>
      <c r="BG182" s="55"/>
      <c r="BH182" s="55"/>
      <c r="BI182" s="55"/>
      <c r="BJ182" s="55"/>
      <c r="BK182" s="55"/>
      <c r="BL182" s="55"/>
      <c r="BM182" s="55"/>
      <c r="BN182" s="55"/>
      <c r="BO182" s="55"/>
      <c r="BP182" s="55"/>
      <c r="BQ182" s="55"/>
      <c r="BR182" s="55"/>
      <c r="BS182" s="55"/>
      <c r="BT182" s="55"/>
      <c r="BU182" s="55"/>
      <c r="BV182" s="55"/>
      <c r="BW182" s="55"/>
      <c r="BX182" s="55"/>
      <c r="BY182" s="55"/>
      <c r="BZ182" s="55"/>
      <c r="CA182" s="55"/>
      <c r="CB182" s="55"/>
      <c r="CC182" s="55"/>
      <c r="CD182" s="55"/>
      <c r="CE182" s="55"/>
      <c r="CF182" s="55"/>
      <c r="CG182" s="55"/>
      <c r="CH182" s="55"/>
      <c r="CI182" s="55"/>
      <c r="CJ182" s="55"/>
      <c r="CK182" s="55"/>
      <c r="CL182" s="55"/>
      <c r="CM182" s="55"/>
      <c r="CN182" s="55"/>
      <c r="CO182" s="55"/>
      <c r="CP182" s="55"/>
      <c r="CQ182" s="55"/>
      <c r="CR182" s="55"/>
      <c r="CS182" s="55"/>
      <c r="CT182" s="55"/>
      <c r="CU182" s="55"/>
      <c r="CV182" s="55"/>
      <c r="CW182" s="55"/>
      <c r="CX182" s="55"/>
      <c r="CY182" s="55"/>
      <c r="CZ182" s="55"/>
      <c r="DA182" s="55"/>
      <c r="DB182" s="55"/>
      <c r="DC182" s="55"/>
      <c r="DD182" s="55"/>
      <c r="DE182" s="55"/>
      <c r="DF182" s="55"/>
      <c r="DG182" s="55"/>
      <c r="DH182" s="55"/>
      <c r="DI182" s="55"/>
      <c r="DJ182" s="55"/>
      <c r="DK182" s="55"/>
      <c r="DL182" s="55"/>
      <c r="DM182" s="55"/>
      <c r="DN182" s="55"/>
      <c r="DO182" s="55"/>
      <c r="DP182" s="55"/>
      <c r="DQ182" s="55"/>
      <c r="DR182" s="55"/>
      <c r="DS182" s="55"/>
      <c r="DT182" s="55"/>
      <c r="DU182" s="55"/>
      <c r="DV182" s="55"/>
      <c r="DW182" s="55"/>
      <c r="DX182" s="55"/>
      <c r="DY182" s="55"/>
      <c r="DZ182" s="55"/>
      <c r="EA182" s="55"/>
      <c r="EB182" s="55"/>
      <c r="EC182" s="55"/>
      <c r="ED182" s="55"/>
      <c r="EE182" s="55"/>
      <c r="EF182" s="55"/>
      <c r="EG182" s="55"/>
      <c r="EH182" s="55"/>
      <c r="EI182" s="55"/>
      <c r="EJ182" s="55"/>
      <c r="EK182" s="55"/>
      <c r="EL182" s="55"/>
      <c r="EM182" s="55"/>
      <c r="EN182" s="55"/>
      <c r="EO182" s="55"/>
      <c r="EP182" s="55"/>
      <c r="EQ182" s="55"/>
      <c r="ER182" s="55"/>
      <c r="ES182" s="55"/>
      <c r="ET182" s="55"/>
      <c r="EU182" s="55"/>
      <c r="EV182" s="55"/>
      <c r="EW182" s="55"/>
      <c r="EX182" s="55"/>
      <c r="EY182" s="55"/>
      <c r="EZ182" s="55"/>
      <c r="FA182" s="55"/>
      <c r="FB182" s="55"/>
      <c r="FC182" s="55"/>
      <c r="FD182" s="55"/>
      <c r="FE182" s="55"/>
      <c r="FF182" s="55"/>
      <c r="FG182" s="55"/>
      <c r="FH182" s="55"/>
      <c r="FI182" s="55"/>
      <c r="FJ182" s="55"/>
      <c r="FK182" s="55"/>
      <c r="FL182" s="55"/>
      <c r="FM182" s="55"/>
      <c r="FN182" s="55"/>
      <c r="FO182" s="55"/>
      <c r="FP182" s="55"/>
      <c r="FQ182" s="55"/>
      <c r="FR182" s="55"/>
      <c r="FS182" s="55"/>
      <c r="FT182" s="55"/>
      <c r="FU182" s="55"/>
      <c r="FV182" s="55"/>
      <c r="FW182" s="55"/>
      <c r="FX182" s="55"/>
      <c r="FY182" s="55"/>
      <c r="FZ182" s="55"/>
      <c r="GA182" s="55"/>
      <c r="GB182" s="55"/>
      <c r="GC182" s="55"/>
      <c r="GD182" s="55"/>
      <c r="GE182" s="55"/>
      <c r="GF182" s="55"/>
      <c r="GG182" s="55"/>
      <c r="GH182" s="55"/>
      <c r="GI182" s="55"/>
      <c r="GJ182" s="55"/>
      <c r="GK182" s="55"/>
      <c r="GL182" s="55"/>
      <c r="GM182" s="55"/>
    </row>
    <row r="183" spans="1:195" x14ac:dyDescent="0.2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  <c r="AC183" s="55"/>
      <c r="AD183" s="55"/>
      <c r="AE183" s="55"/>
      <c r="AF183" s="55"/>
      <c r="AG183" s="55"/>
      <c r="AH183" s="55"/>
      <c r="AI183" s="55"/>
      <c r="AJ183" s="55"/>
      <c r="AK183" s="55"/>
      <c r="AL183" s="55"/>
      <c r="AM183" s="55"/>
      <c r="AN183" s="55"/>
      <c r="AO183" s="55"/>
      <c r="AP183" s="55"/>
      <c r="AQ183" s="55"/>
      <c r="AR183" s="55"/>
      <c r="AS183" s="55"/>
      <c r="AT183" s="55"/>
      <c r="AU183" s="55"/>
      <c r="AV183" s="55"/>
      <c r="AW183" s="55"/>
      <c r="AX183" s="55"/>
      <c r="AY183" s="55"/>
      <c r="AZ183" s="55"/>
      <c r="BA183" s="55"/>
      <c r="BB183" s="55"/>
      <c r="BC183" s="55"/>
      <c r="BD183" s="55"/>
      <c r="BE183" s="55"/>
      <c r="BF183" s="55"/>
      <c r="BG183" s="55"/>
      <c r="BH183" s="55"/>
      <c r="BI183" s="55"/>
      <c r="BJ183" s="55"/>
      <c r="BK183" s="55"/>
      <c r="BL183" s="55"/>
      <c r="BM183" s="55"/>
      <c r="BN183" s="55"/>
      <c r="BO183" s="55"/>
      <c r="BP183" s="55"/>
      <c r="BQ183" s="55"/>
      <c r="BR183" s="55"/>
      <c r="BS183" s="55"/>
      <c r="BT183" s="55"/>
      <c r="BU183" s="55"/>
      <c r="BV183" s="55"/>
      <c r="BW183" s="55"/>
      <c r="BX183" s="55"/>
      <c r="BY183" s="55"/>
      <c r="BZ183" s="55"/>
      <c r="CA183" s="55"/>
      <c r="CB183" s="55"/>
      <c r="CC183" s="55"/>
      <c r="CD183" s="55"/>
      <c r="CE183" s="55"/>
      <c r="CF183" s="55"/>
      <c r="CG183" s="55"/>
      <c r="CH183" s="55"/>
      <c r="CI183" s="55"/>
      <c r="CJ183" s="55"/>
      <c r="CK183" s="55"/>
      <c r="CL183" s="55"/>
      <c r="CM183" s="55"/>
      <c r="CN183" s="55"/>
      <c r="CO183" s="55"/>
      <c r="CP183" s="55"/>
      <c r="CQ183" s="55"/>
      <c r="CR183" s="55"/>
      <c r="CS183" s="55"/>
      <c r="CT183" s="55"/>
      <c r="CU183" s="55"/>
      <c r="CV183" s="55"/>
      <c r="CW183" s="55"/>
      <c r="CX183" s="55"/>
      <c r="CY183" s="55"/>
      <c r="CZ183" s="55"/>
      <c r="DA183" s="55"/>
      <c r="DB183" s="55"/>
      <c r="DC183" s="55"/>
      <c r="DD183" s="55"/>
      <c r="DE183" s="55"/>
      <c r="DF183" s="55"/>
      <c r="DG183" s="55"/>
      <c r="DH183" s="55"/>
      <c r="DI183" s="55"/>
      <c r="DJ183" s="55"/>
      <c r="DK183" s="55"/>
      <c r="DL183" s="55"/>
      <c r="DM183" s="55"/>
      <c r="DN183" s="55"/>
      <c r="DO183" s="55"/>
      <c r="DP183" s="55"/>
      <c r="DQ183" s="55"/>
      <c r="DR183" s="55"/>
      <c r="DS183" s="55"/>
      <c r="DT183" s="55"/>
      <c r="DU183" s="55"/>
      <c r="DV183" s="55"/>
      <c r="DW183" s="55"/>
      <c r="DX183" s="55"/>
      <c r="DY183" s="55"/>
      <c r="DZ183" s="55"/>
      <c r="EA183" s="55"/>
      <c r="EB183" s="55"/>
      <c r="EC183" s="55"/>
      <c r="ED183" s="55"/>
      <c r="EE183" s="55"/>
      <c r="EF183" s="55"/>
      <c r="EG183" s="55"/>
      <c r="EH183" s="55"/>
      <c r="EI183" s="55"/>
      <c r="EJ183" s="55"/>
      <c r="EK183" s="55"/>
      <c r="EL183" s="55"/>
      <c r="EM183" s="55"/>
      <c r="EN183" s="55"/>
      <c r="EO183" s="55"/>
      <c r="EP183" s="55"/>
      <c r="EQ183" s="55"/>
      <c r="ER183" s="55"/>
      <c r="ES183" s="55"/>
      <c r="ET183" s="55"/>
      <c r="EU183" s="55"/>
      <c r="EV183" s="55"/>
      <c r="EW183" s="55"/>
      <c r="EX183" s="55"/>
      <c r="EY183" s="55"/>
      <c r="EZ183" s="55"/>
      <c r="FA183" s="55"/>
      <c r="FB183" s="55"/>
      <c r="FC183" s="55"/>
      <c r="FD183" s="55"/>
      <c r="FE183" s="55"/>
      <c r="FF183" s="55"/>
      <c r="FG183" s="55"/>
      <c r="FH183" s="55"/>
      <c r="FI183" s="55"/>
      <c r="FJ183" s="55"/>
      <c r="FK183" s="55"/>
      <c r="FL183" s="55"/>
      <c r="FM183" s="55"/>
      <c r="FN183" s="55"/>
      <c r="FO183" s="55"/>
      <c r="FP183" s="55"/>
      <c r="FQ183" s="55"/>
      <c r="FR183" s="55"/>
      <c r="FS183" s="55"/>
      <c r="FT183" s="55"/>
      <c r="FU183" s="55"/>
      <c r="FV183" s="55"/>
      <c r="FW183" s="55"/>
      <c r="FX183" s="55"/>
      <c r="FY183" s="55"/>
      <c r="FZ183" s="55"/>
      <c r="GA183" s="55"/>
      <c r="GB183" s="55"/>
      <c r="GC183" s="55"/>
      <c r="GD183" s="55"/>
      <c r="GE183" s="55"/>
      <c r="GF183" s="55"/>
      <c r="GG183" s="55"/>
      <c r="GH183" s="55"/>
      <c r="GI183" s="55"/>
      <c r="GJ183" s="55"/>
      <c r="GK183" s="55"/>
      <c r="GL183" s="55"/>
      <c r="GM183" s="55"/>
    </row>
    <row r="184" spans="1:195" x14ac:dyDescent="0.2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  <c r="AC184" s="55"/>
      <c r="AD184" s="55"/>
      <c r="AE184" s="55"/>
      <c r="AF184" s="55"/>
      <c r="AG184" s="55"/>
      <c r="AH184" s="55"/>
      <c r="AI184" s="55"/>
      <c r="AJ184" s="55"/>
      <c r="AK184" s="55"/>
      <c r="AL184" s="55"/>
      <c r="AM184" s="55"/>
      <c r="AN184" s="55"/>
      <c r="AO184" s="55"/>
      <c r="AP184" s="55"/>
      <c r="AQ184" s="55"/>
      <c r="AR184" s="55"/>
      <c r="AS184" s="55"/>
      <c r="AT184" s="55"/>
      <c r="AU184" s="55"/>
      <c r="AV184" s="55"/>
      <c r="AW184" s="55"/>
      <c r="AX184" s="55"/>
      <c r="AY184" s="55"/>
      <c r="AZ184" s="55"/>
      <c r="BA184" s="55"/>
      <c r="BB184" s="55"/>
      <c r="BC184" s="55"/>
      <c r="BD184" s="55"/>
      <c r="BE184" s="55"/>
      <c r="BF184" s="55"/>
      <c r="BG184" s="55"/>
      <c r="BH184" s="55"/>
      <c r="BI184" s="55"/>
      <c r="BJ184" s="55"/>
      <c r="BK184" s="55"/>
      <c r="BL184" s="55"/>
      <c r="BM184" s="55"/>
      <c r="BN184" s="55"/>
      <c r="BO184" s="55"/>
      <c r="BP184" s="55"/>
      <c r="BQ184" s="55"/>
      <c r="BR184" s="55"/>
      <c r="BS184" s="55"/>
      <c r="BT184" s="55"/>
      <c r="BU184" s="55"/>
      <c r="BV184" s="55"/>
      <c r="BW184" s="55"/>
      <c r="BX184" s="55"/>
      <c r="BY184" s="55"/>
      <c r="BZ184" s="55"/>
      <c r="CA184" s="55"/>
      <c r="CB184" s="55"/>
      <c r="CC184" s="55"/>
      <c r="CD184" s="55"/>
      <c r="CE184" s="55"/>
      <c r="CF184" s="55"/>
      <c r="CG184" s="55"/>
      <c r="CH184" s="55"/>
      <c r="CI184" s="55"/>
      <c r="CJ184" s="55"/>
      <c r="CK184" s="55"/>
      <c r="CL184" s="55"/>
      <c r="CM184" s="55"/>
      <c r="CN184" s="55"/>
      <c r="CO184" s="55"/>
      <c r="CP184" s="55"/>
      <c r="CQ184" s="55"/>
      <c r="CR184" s="55"/>
      <c r="CS184" s="55"/>
      <c r="CT184" s="55"/>
      <c r="CU184" s="55"/>
      <c r="CV184" s="55"/>
      <c r="CW184" s="55"/>
      <c r="CX184" s="55"/>
      <c r="CY184" s="55"/>
      <c r="CZ184" s="55"/>
      <c r="DA184" s="55"/>
      <c r="DB184" s="55"/>
      <c r="DC184" s="55"/>
      <c r="DD184" s="55"/>
      <c r="DE184" s="55"/>
      <c r="DF184" s="55"/>
      <c r="DG184" s="55"/>
      <c r="DH184" s="55"/>
      <c r="DI184" s="55"/>
      <c r="DJ184" s="55"/>
      <c r="DK184" s="55"/>
      <c r="DL184" s="55"/>
      <c r="DM184" s="55"/>
      <c r="DN184" s="55"/>
      <c r="DO184" s="55"/>
      <c r="DP184" s="55"/>
      <c r="DQ184" s="55"/>
      <c r="DR184" s="55"/>
      <c r="DS184" s="55"/>
      <c r="DT184" s="55"/>
      <c r="DU184" s="55"/>
      <c r="DV184" s="55"/>
      <c r="DW184" s="55"/>
      <c r="DX184" s="55"/>
      <c r="DY184" s="55"/>
      <c r="DZ184" s="55"/>
      <c r="EA184" s="55"/>
      <c r="EB184" s="55"/>
      <c r="EC184" s="55"/>
      <c r="ED184" s="55"/>
      <c r="EE184" s="55"/>
      <c r="EF184" s="55"/>
      <c r="EG184" s="55"/>
      <c r="EH184" s="55"/>
      <c r="EI184" s="55"/>
      <c r="EJ184" s="55"/>
      <c r="EK184" s="55"/>
      <c r="EL184" s="55"/>
      <c r="EM184" s="55"/>
      <c r="EN184" s="55"/>
      <c r="EO184" s="55"/>
      <c r="EP184" s="55"/>
      <c r="EQ184" s="55"/>
      <c r="ER184" s="55"/>
      <c r="ES184" s="55"/>
      <c r="ET184" s="55"/>
      <c r="EU184" s="55"/>
      <c r="EV184" s="55"/>
      <c r="EW184" s="55"/>
      <c r="EX184" s="55"/>
      <c r="EY184" s="55"/>
      <c r="EZ184" s="55"/>
      <c r="FA184" s="55"/>
      <c r="FB184" s="55"/>
      <c r="FC184" s="55"/>
      <c r="FD184" s="55"/>
      <c r="FE184" s="55"/>
      <c r="FF184" s="55"/>
      <c r="FG184" s="55"/>
      <c r="FH184" s="55"/>
      <c r="FI184" s="55"/>
      <c r="FJ184" s="55"/>
      <c r="FK184" s="55"/>
      <c r="FL184" s="55"/>
      <c r="FM184" s="55"/>
      <c r="FN184" s="55"/>
      <c r="FO184" s="55"/>
      <c r="FP184" s="55"/>
      <c r="FQ184" s="55"/>
      <c r="FR184" s="55"/>
      <c r="FS184" s="55"/>
      <c r="FT184" s="55"/>
      <c r="FU184" s="55"/>
      <c r="FV184" s="55"/>
      <c r="FW184" s="55"/>
      <c r="FX184" s="55"/>
      <c r="FY184" s="55"/>
      <c r="FZ184" s="55"/>
      <c r="GA184" s="55"/>
      <c r="GB184" s="55"/>
      <c r="GC184" s="55"/>
      <c r="GD184" s="55"/>
      <c r="GE184" s="55"/>
      <c r="GF184" s="55"/>
      <c r="GG184" s="55"/>
      <c r="GH184" s="55"/>
      <c r="GI184" s="55"/>
      <c r="GJ184" s="55"/>
      <c r="GK184" s="55"/>
      <c r="GL184" s="55"/>
      <c r="GM184" s="55"/>
    </row>
    <row r="185" spans="1:195" x14ac:dyDescent="0.2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  <c r="AC185" s="55"/>
      <c r="AD185" s="55"/>
      <c r="AE185" s="55"/>
      <c r="AF185" s="55"/>
      <c r="AG185" s="55"/>
      <c r="AH185" s="55"/>
      <c r="AI185" s="55"/>
      <c r="AJ185" s="55"/>
      <c r="AK185" s="55"/>
      <c r="AL185" s="55"/>
      <c r="AM185" s="55"/>
      <c r="AN185" s="55"/>
      <c r="AO185" s="55"/>
      <c r="AP185" s="55"/>
      <c r="AQ185" s="55"/>
      <c r="AR185" s="55"/>
      <c r="AS185" s="55"/>
      <c r="AT185" s="55"/>
      <c r="AU185" s="55"/>
      <c r="AV185" s="55"/>
      <c r="AW185" s="55"/>
      <c r="AX185" s="55"/>
      <c r="AY185" s="55"/>
      <c r="AZ185" s="55"/>
      <c r="BA185" s="55"/>
      <c r="BB185" s="55"/>
      <c r="BC185" s="55"/>
      <c r="BD185" s="55"/>
      <c r="BE185" s="55"/>
      <c r="BF185" s="55"/>
      <c r="BG185" s="55"/>
      <c r="BH185" s="55"/>
      <c r="BI185" s="55"/>
      <c r="BJ185" s="55"/>
      <c r="BK185" s="55"/>
      <c r="BL185" s="55"/>
      <c r="BM185" s="55"/>
      <c r="BN185" s="55"/>
      <c r="BO185" s="55"/>
      <c r="BP185" s="55"/>
      <c r="BQ185" s="55"/>
      <c r="BR185" s="55"/>
      <c r="BS185" s="55"/>
      <c r="BT185" s="55"/>
      <c r="BU185" s="55"/>
      <c r="BV185" s="55"/>
      <c r="BW185" s="55"/>
      <c r="BX185" s="55"/>
      <c r="BY185" s="55"/>
      <c r="BZ185" s="55"/>
      <c r="CA185" s="55"/>
      <c r="CB185" s="55"/>
      <c r="CC185" s="55"/>
      <c r="CD185" s="55"/>
      <c r="CE185" s="55"/>
      <c r="CF185" s="55"/>
      <c r="CG185" s="55"/>
      <c r="CH185" s="55"/>
      <c r="CI185" s="55"/>
      <c r="CJ185" s="55"/>
      <c r="CK185" s="55"/>
      <c r="CL185" s="55"/>
      <c r="CM185" s="55"/>
      <c r="CN185" s="55"/>
      <c r="CO185" s="55"/>
      <c r="CP185" s="55"/>
      <c r="CQ185" s="55"/>
      <c r="CR185" s="55"/>
      <c r="CS185" s="55"/>
      <c r="CT185" s="55"/>
      <c r="CU185" s="55"/>
      <c r="CV185" s="55"/>
      <c r="CW185" s="55"/>
      <c r="CX185" s="55"/>
      <c r="CY185" s="55"/>
      <c r="CZ185" s="55"/>
      <c r="DA185" s="55"/>
      <c r="DB185" s="55"/>
      <c r="DC185" s="55"/>
      <c r="DD185" s="55"/>
      <c r="DE185" s="55"/>
      <c r="DF185" s="55"/>
      <c r="DG185" s="55"/>
      <c r="DH185" s="55"/>
      <c r="DI185" s="55"/>
      <c r="DJ185" s="55"/>
      <c r="DK185" s="55"/>
      <c r="DL185" s="55"/>
      <c r="DM185" s="55"/>
      <c r="DN185" s="55"/>
      <c r="DO185" s="55"/>
      <c r="DP185" s="55"/>
      <c r="DQ185" s="55"/>
      <c r="DR185" s="55"/>
      <c r="DS185" s="55"/>
      <c r="DT185" s="55"/>
      <c r="DU185" s="55"/>
      <c r="DV185" s="55"/>
      <c r="DW185" s="55"/>
      <c r="DX185" s="55"/>
      <c r="DY185" s="55"/>
      <c r="DZ185" s="55"/>
      <c r="EA185" s="55"/>
      <c r="EB185" s="55"/>
      <c r="EC185" s="55"/>
      <c r="ED185" s="55"/>
      <c r="EE185" s="55"/>
      <c r="EF185" s="55"/>
      <c r="EG185" s="55"/>
      <c r="EH185" s="55"/>
      <c r="EI185" s="55"/>
      <c r="EJ185" s="55"/>
      <c r="EK185" s="55"/>
      <c r="EL185" s="55"/>
      <c r="EM185" s="55"/>
      <c r="EN185" s="55"/>
      <c r="EO185" s="55"/>
      <c r="EP185" s="55"/>
      <c r="EQ185" s="55"/>
      <c r="ER185" s="55"/>
      <c r="ES185" s="55"/>
      <c r="ET185" s="55"/>
      <c r="EU185" s="55"/>
      <c r="EV185" s="55"/>
      <c r="EW185" s="55"/>
      <c r="EX185" s="55"/>
      <c r="EY185" s="55"/>
      <c r="EZ185" s="55"/>
      <c r="FA185" s="55"/>
      <c r="FB185" s="55"/>
      <c r="FC185" s="55"/>
      <c r="FD185" s="55"/>
      <c r="FE185" s="55"/>
      <c r="FF185" s="55"/>
      <c r="FG185" s="55"/>
      <c r="FH185" s="55"/>
      <c r="FI185" s="55"/>
      <c r="FJ185" s="55"/>
      <c r="FK185" s="55"/>
      <c r="FL185" s="55"/>
      <c r="FM185" s="55"/>
      <c r="FN185" s="55"/>
      <c r="FO185" s="55"/>
      <c r="FP185" s="55"/>
      <c r="FQ185" s="55"/>
      <c r="FR185" s="55"/>
      <c r="FS185" s="55"/>
      <c r="FT185" s="55"/>
      <c r="FU185" s="55"/>
      <c r="FV185" s="55"/>
      <c r="FW185" s="55"/>
      <c r="FX185" s="55"/>
      <c r="FY185" s="55"/>
      <c r="FZ185" s="55"/>
      <c r="GA185" s="55"/>
      <c r="GB185" s="55"/>
      <c r="GC185" s="55"/>
      <c r="GD185" s="55"/>
      <c r="GE185" s="55"/>
      <c r="GF185" s="55"/>
      <c r="GG185" s="55"/>
      <c r="GH185" s="55"/>
      <c r="GI185" s="55"/>
      <c r="GJ185" s="55"/>
      <c r="GK185" s="55"/>
      <c r="GL185" s="55"/>
      <c r="GM185" s="55"/>
    </row>
    <row r="186" spans="1:195" x14ac:dyDescent="0.2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  <c r="AC186" s="55"/>
      <c r="AD186" s="55"/>
      <c r="AE186" s="55"/>
      <c r="AF186" s="55"/>
      <c r="AG186" s="55"/>
      <c r="AH186" s="55"/>
      <c r="AI186" s="55"/>
      <c r="AJ186" s="55"/>
      <c r="AK186" s="55"/>
      <c r="AL186" s="55"/>
      <c r="AM186" s="55"/>
      <c r="AN186" s="55"/>
      <c r="AO186" s="55"/>
      <c r="AP186" s="55"/>
      <c r="AQ186" s="55"/>
      <c r="AR186" s="55"/>
      <c r="AS186" s="55"/>
      <c r="AT186" s="55"/>
      <c r="AU186" s="55"/>
      <c r="AV186" s="55"/>
      <c r="AW186" s="55"/>
      <c r="AX186" s="55"/>
      <c r="AY186" s="55"/>
      <c r="AZ186" s="55"/>
      <c r="BA186" s="55"/>
      <c r="BB186" s="55"/>
      <c r="BC186" s="55"/>
      <c r="BD186" s="55"/>
      <c r="BE186" s="55"/>
      <c r="BF186" s="55"/>
      <c r="BG186" s="55"/>
      <c r="BH186" s="55"/>
      <c r="BI186" s="55"/>
      <c r="BJ186" s="55"/>
      <c r="BK186" s="55"/>
      <c r="BL186" s="55"/>
      <c r="BM186" s="55"/>
      <c r="BN186" s="55"/>
      <c r="BO186" s="55"/>
      <c r="BP186" s="55"/>
      <c r="BQ186" s="55"/>
      <c r="BR186" s="55"/>
      <c r="BS186" s="55"/>
      <c r="BT186" s="55"/>
      <c r="BU186" s="55"/>
      <c r="BV186" s="55"/>
      <c r="BW186" s="55"/>
      <c r="BX186" s="55"/>
      <c r="BY186" s="55"/>
      <c r="BZ186" s="55"/>
      <c r="CA186" s="55"/>
      <c r="CB186" s="55"/>
      <c r="CC186" s="55"/>
      <c r="CD186" s="55"/>
      <c r="CE186" s="55"/>
      <c r="CF186" s="55"/>
      <c r="CG186" s="55"/>
      <c r="CH186" s="55"/>
      <c r="CI186" s="55"/>
      <c r="CJ186" s="55"/>
      <c r="CK186" s="55"/>
      <c r="CL186" s="55"/>
      <c r="CM186" s="55"/>
      <c r="CN186" s="55"/>
      <c r="CO186" s="55"/>
      <c r="CP186" s="55"/>
      <c r="CQ186" s="55"/>
      <c r="CR186" s="55"/>
      <c r="CS186" s="55"/>
      <c r="CT186" s="55"/>
      <c r="CU186" s="55"/>
      <c r="CV186" s="55"/>
      <c r="CW186" s="55"/>
      <c r="CX186" s="55"/>
      <c r="CY186" s="55"/>
      <c r="CZ186" s="55"/>
      <c r="DA186" s="55"/>
      <c r="DB186" s="55"/>
      <c r="DC186" s="55"/>
      <c r="DD186" s="55"/>
      <c r="DE186" s="55"/>
      <c r="DF186" s="55"/>
      <c r="DG186" s="55"/>
      <c r="DH186" s="55"/>
      <c r="DI186" s="55"/>
      <c r="DJ186" s="55"/>
      <c r="DK186" s="55"/>
      <c r="DL186" s="55"/>
      <c r="DM186" s="55"/>
      <c r="DN186" s="55"/>
      <c r="DO186" s="55"/>
      <c r="DP186" s="55"/>
      <c r="DQ186" s="55"/>
      <c r="DR186" s="55"/>
      <c r="DS186" s="55"/>
      <c r="DT186" s="55"/>
      <c r="DU186" s="55"/>
      <c r="DV186" s="55"/>
      <c r="DW186" s="55"/>
      <c r="DX186" s="55"/>
      <c r="DY186" s="55"/>
      <c r="DZ186" s="55"/>
      <c r="EA186" s="55"/>
      <c r="EB186" s="55"/>
      <c r="EC186" s="55"/>
      <c r="ED186" s="55"/>
      <c r="EE186" s="55"/>
      <c r="EF186" s="55"/>
      <c r="EG186" s="55"/>
      <c r="EH186" s="55"/>
      <c r="EI186" s="55"/>
      <c r="EJ186" s="55"/>
      <c r="EK186" s="55"/>
      <c r="EL186" s="55"/>
      <c r="EM186" s="55"/>
      <c r="EN186" s="55"/>
      <c r="EO186" s="55"/>
      <c r="EP186" s="55"/>
      <c r="EQ186" s="55"/>
      <c r="ER186" s="55"/>
      <c r="ES186" s="55"/>
      <c r="ET186" s="55"/>
      <c r="EU186" s="55"/>
      <c r="EV186" s="55"/>
      <c r="EW186" s="55"/>
      <c r="EX186" s="55"/>
      <c r="EY186" s="55"/>
      <c r="EZ186" s="55"/>
      <c r="FA186" s="55"/>
      <c r="FB186" s="55"/>
      <c r="FC186" s="55"/>
      <c r="FD186" s="55"/>
      <c r="FE186" s="55"/>
      <c r="FF186" s="55"/>
      <c r="FG186" s="55"/>
      <c r="FH186" s="55"/>
      <c r="FI186" s="55"/>
      <c r="FJ186" s="55"/>
      <c r="FK186" s="55"/>
      <c r="FL186" s="55"/>
      <c r="FM186" s="55"/>
      <c r="FN186" s="55"/>
      <c r="FO186" s="55"/>
      <c r="FP186" s="55"/>
      <c r="FQ186" s="55"/>
      <c r="FR186" s="55"/>
      <c r="FS186" s="55"/>
      <c r="FT186" s="55"/>
      <c r="FU186" s="55"/>
      <c r="FV186" s="55"/>
      <c r="FW186" s="55"/>
      <c r="FX186" s="55"/>
      <c r="FY186" s="55"/>
      <c r="FZ186" s="55"/>
      <c r="GA186" s="55"/>
      <c r="GB186" s="55"/>
      <c r="GC186" s="55"/>
      <c r="GD186" s="55"/>
      <c r="GE186" s="55"/>
      <c r="GF186" s="55"/>
      <c r="GG186" s="55"/>
      <c r="GH186" s="55"/>
      <c r="GI186" s="55"/>
      <c r="GJ186" s="55"/>
      <c r="GK186" s="55"/>
      <c r="GL186" s="55"/>
      <c r="GM186" s="55"/>
    </row>
    <row r="187" spans="1:195" x14ac:dyDescent="0.2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  <c r="AC187" s="55"/>
      <c r="AD187" s="55"/>
      <c r="AE187" s="55"/>
      <c r="AF187" s="55"/>
      <c r="AG187" s="55"/>
      <c r="AH187" s="55"/>
      <c r="AI187" s="55"/>
      <c r="AJ187" s="55"/>
      <c r="AK187" s="55"/>
      <c r="AL187" s="55"/>
      <c r="AM187" s="55"/>
      <c r="AN187" s="55"/>
      <c r="AO187" s="55"/>
      <c r="AP187" s="55"/>
      <c r="AQ187" s="55"/>
      <c r="AR187" s="55"/>
      <c r="AS187" s="55"/>
      <c r="AT187" s="55"/>
      <c r="AU187" s="55"/>
      <c r="AV187" s="55"/>
      <c r="AW187" s="55"/>
      <c r="AX187" s="55"/>
      <c r="AY187" s="55"/>
      <c r="AZ187" s="55"/>
      <c r="BA187" s="55"/>
      <c r="BB187" s="55"/>
      <c r="BC187" s="55"/>
      <c r="BD187" s="55"/>
      <c r="BE187" s="55"/>
      <c r="BF187" s="55"/>
      <c r="BG187" s="55"/>
      <c r="BH187" s="55"/>
      <c r="BI187" s="55"/>
      <c r="BJ187" s="55"/>
      <c r="BK187" s="55"/>
      <c r="BL187" s="55"/>
      <c r="BM187" s="55"/>
      <c r="BN187" s="55"/>
      <c r="BO187" s="55"/>
      <c r="BP187" s="55"/>
      <c r="BQ187" s="55"/>
      <c r="BR187" s="55"/>
      <c r="BS187" s="55"/>
      <c r="BT187" s="55"/>
      <c r="BU187" s="55"/>
      <c r="BV187" s="55"/>
      <c r="BW187" s="55"/>
      <c r="BX187" s="55"/>
      <c r="BY187" s="55"/>
      <c r="BZ187" s="55"/>
      <c r="CA187" s="55"/>
      <c r="CB187" s="55"/>
      <c r="CC187" s="55"/>
      <c r="CD187" s="55"/>
      <c r="CE187" s="55"/>
      <c r="CF187" s="55"/>
      <c r="CG187" s="55"/>
      <c r="CH187" s="55"/>
      <c r="CI187" s="55"/>
      <c r="CJ187" s="55"/>
      <c r="CK187" s="55"/>
      <c r="CL187" s="55"/>
      <c r="CM187" s="55"/>
      <c r="CN187" s="55"/>
      <c r="CO187" s="55"/>
      <c r="CP187" s="55"/>
      <c r="CQ187" s="55"/>
      <c r="CR187" s="55"/>
      <c r="CS187" s="55"/>
      <c r="CT187" s="55"/>
      <c r="CU187" s="55"/>
      <c r="CV187" s="55"/>
      <c r="CW187" s="55"/>
      <c r="CX187" s="55"/>
      <c r="CY187" s="55"/>
      <c r="CZ187" s="55"/>
      <c r="DA187" s="55"/>
      <c r="DB187" s="55"/>
      <c r="DC187" s="55"/>
      <c r="DD187" s="55"/>
      <c r="DE187" s="55"/>
      <c r="DF187" s="55"/>
      <c r="DG187" s="55"/>
      <c r="DH187" s="55"/>
      <c r="DI187" s="55"/>
      <c r="DJ187" s="55"/>
      <c r="DK187" s="55"/>
      <c r="DL187" s="55"/>
      <c r="DM187" s="55"/>
      <c r="DN187" s="55"/>
      <c r="DO187" s="55"/>
      <c r="DP187" s="55"/>
      <c r="DQ187" s="55"/>
      <c r="DR187" s="55"/>
      <c r="DS187" s="55"/>
      <c r="DT187" s="55"/>
      <c r="DU187" s="55"/>
      <c r="DV187" s="55"/>
      <c r="DW187" s="55"/>
      <c r="DX187" s="55"/>
      <c r="DY187" s="55"/>
      <c r="DZ187" s="55"/>
      <c r="EA187" s="55"/>
      <c r="EB187" s="55"/>
      <c r="EC187" s="55"/>
      <c r="ED187" s="55"/>
      <c r="EE187" s="55"/>
      <c r="EF187" s="55"/>
      <c r="EG187" s="55"/>
      <c r="EH187" s="55"/>
      <c r="EI187" s="55"/>
      <c r="EJ187" s="55"/>
      <c r="EK187" s="55"/>
      <c r="EL187" s="55"/>
      <c r="EM187" s="55"/>
      <c r="EN187" s="55"/>
      <c r="EO187" s="55"/>
      <c r="EP187" s="55"/>
      <c r="EQ187" s="55"/>
      <c r="ER187" s="55"/>
      <c r="ES187" s="55"/>
      <c r="ET187" s="55"/>
      <c r="EU187" s="55"/>
      <c r="EV187" s="55"/>
      <c r="EW187" s="55"/>
      <c r="EX187" s="55"/>
      <c r="EY187" s="55"/>
      <c r="EZ187" s="55"/>
      <c r="FA187" s="55"/>
      <c r="FB187" s="55"/>
      <c r="FC187" s="55"/>
      <c r="FD187" s="55"/>
      <c r="FE187" s="55"/>
      <c r="FF187" s="55"/>
      <c r="FG187" s="55"/>
      <c r="FH187" s="55"/>
      <c r="FI187" s="55"/>
      <c r="FJ187" s="55"/>
      <c r="FK187" s="55"/>
      <c r="FL187" s="55"/>
      <c r="FM187" s="55"/>
      <c r="FN187" s="55"/>
      <c r="FO187" s="55"/>
      <c r="FP187" s="55"/>
      <c r="FQ187" s="55"/>
      <c r="FR187" s="55"/>
      <c r="FS187" s="55"/>
      <c r="FT187" s="55"/>
      <c r="FU187" s="55"/>
      <c r="FV187" s="55"/>
      <c r="FW187" s="55"/>
      <c r="FX187" s="55"/>
      <c r="FY187" s="55"/>
      <c r="FZ187" s="55"/>
      <c r="GA187" s="55"/>
      <c r="GB187" s="55"/>
      <c r="GC187" s="55"/>
      <c r="GD187" s="55"/>
      <c r="GE187" s="55"/>
      <c r="GF187" s="55"/>
      <c r="GG187" s="55"/>
      <c r="GH187" s="55"/>
      <c r="GI187" s="55"/>
      <c r="GJ187" s="55"/>
      <c r="GK187" s="55"/>
      <c r="GL187" s="55"/>
      <c r="GM187" s="55"/>
    </row>
    <row r="188" spans="1:195" x14ac:dyDescent="0.2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  <c r="AC188" s="55"/>
      <c r="AD188" s="55"/>
      <c r="AE188" s="55"/>
      <c r="AF188" s="55"/>
      <c r="AG188" s="55"/>
      <c r="AH188" s="55"/>
      <c r="AI188" s="55"/>
      <c r="AJ188" s="55"/>
      <c r="AK188" s="55"/>
      <c r="AL188" s="55"/>
      <c r="AM188" s="55"/>
      <c r="AN188" s="55"/>
      <c r="AO188" s="55"/>
      <c r="AP188" s="55"/>
      <c r="AQ188" s="55"/>
      <c r="AR188" s="55"/>
      <c r="AS188" s="55"/>
      <c r="AT188" s="55"/>
      <c r="AU188" s="55"/>
      <c r="AV188" s="55"/>
      <c r="AW188" s="55"/>
      <c r="AX188" s="55"/>
      <c r="AY188" s="55"/>
      <c r="AZ188" s="55"/>
      <c r="BA188" s="55"/>
      <c r="BB188" s="55"/>
      <c r="BC188" s="55"/>
      <c r="BD188" s="55"/>
      <c r="BE188" s="55"/>
      <c r="BF188" s="55"/>
      <c r="BG188" s="55"/>
      <c r="BH188" s="55"/>
      <c r="BI188" s="55"/>
      <c r="BJ188" s="55"/>
      <c r="BK188" s="55"/>
      <c r="BL188" s="55"/>
      <c r="BM188" s="55"/>
      <c r="BN188" s="55"/>
      <c r="BO188" s="55"/>
      <c r="BP188" s="55"/>
      <c r="BQ188" s="55"/>
      <c r="BR188" s="55"/>
      <c r="BS188" s="55"/>
      <c r="BT188" s="55"/>
      <c r="BU188" s="55"/>
      <c r="BV188" s="55"/>
      <c r="BW188" s="55"/>
      <c r="BX188" s="55"/>
      <c r="BY188" s="55"/>
      <c r="BZ188" s="55"/>
      <c r="CA188" s="55"/>
      <c r="CB188" s="55"/>
      <c r="CC188" s="55"/>
      <c r="CD188" s="55"/>
      <c r="CE188" s="55"/>
      <c r="CF188" s="55"/>
      <c r="CG188" s="55"/>
      <c r="CH188" s="55"/>
      <c r="CI188" s="55"/>
      <c r="CJ188" s="55"/>
      <c r="CK188" s="55"/>
      <c r="CL188" s="55"/>
      <c r="CM188" s="55"/>
      <c r="CN188" s="55"/>
      <c r="CO188" s="55"/>
      <c r="CP188" s="55"/>
      <c r="CQ188" s="55"/>
      <c r="CR188" s="55"/>
      <c r="CS188" s="55"/>
      <c r="CT188" s="55"/>
      <c r="CU188" s="55"/>
      <c r="CV188" s="55"/>
      <c r="CW188" s="55"/>
      <c r="CX188" s="55"/>
      <c r="CY188" s="55"/>
      <c r="CZ188" s="55"/>
      <c r="DA188" s="55"/>
      <c r="DB188" s="55"/>
      <c r="DC188" s="55"/>
      <c r="DD188" s="55"/>
      <c r="DE188" s="55"/>
      <c r="DF188" s="55"/>
      <c r="DG188" s="55"/>
      <c r="DH188" s="55"/>
      <c r="DI188" s="55"/>
      <c r="DJ188" s="55"/>
      <c r="DK188" s="55"/>
      <c r="DL188" s="55"/>
      <c r="DM188" s="55"/>
      <c r="DN188" s="55"/>
      <c r="DO188" s="55"/>
      <c r="DP188" s="55"/>
      <c r="DQ188" s="55"/>
      <c r="DR188" s="55"/>
      <c r="DS188" s="55"/>
      <c r="DT188" s="55"/>
      <c r="DU188" s="55"/>
      <c r="DV188" s="55"/>
      <c r="DW188" s="55"/>
      <c r="DX188" s="55"/>
      <c r="DY188" s="55"/>
      <c r="DZ188" s="55"/>
      <c r="EA188" s="55"/>
      <c r="EB188" s="55"/>
      <c r="EC188" s="55"/>
      <c r="ED188" s="55"/>
      <c r="EE188" s="55"/>
      <c r="EF188" s="55"/>
      <c r="EG188" s="55"/>
      <c r="EH188" s="55"/>
      <c r="EI188" s="55"/>
      <c r="EJ188" s="55"/>
      <c r="EK188" s="55"/>
      <c r="EL188" s="55"/>
      <c r="EM188" s="55"/>
      <c r="EN188" s="55"/>
      <c r="EO188" s="55"/>
      <c r="EP188" s="55"/>
      <c r="EQ188" s="55"/>
      <c r="ER188" s="55"/>
      <c r="ES188" s="55"/>
      <c r="ET188" s="55"/>
      <c r="EU188" s="55"/>
      <c r="EV188" s="55"/>
      <c r="EW188" s="55"/>
      <c r="EX188" s="55"/>
      <c r="EY188" s="55"/>
      <c r="EZ188" s="55"/>
      <c r="FA188" s="55"/>
      <c r="FB188" s="55"/>
      <c r="FC188" s="55"/>
      <c r="FD188" s="55"/>
      <c r="FE188" s="55"/>
      <c r="FF188" s="55"/>
      <c r="FG188" s="55"/>
      <c r="FH188" s="55"/>
      <c r="FI188" s="55"/>
      <c r="FJ188" s="55"/>
      <c r="FK188" s="55"/>
      <c r="FL188" s="55"/>
      <c r="FM188" s="55"/>
      <c r="FN188" s="55"/>
      <c r="FO188" s="55"/>
      <c r="FP188" s="55"/>
      <c r="FQ188" s="55"/>
      <c r="FR188" s="55"/>
      <c r="FS188" s="55"/>
      <c r="FT188" s="55"/>
      <c r="FU188" s="55"/>
      <c r="FV188" s="55"/>
      <c r="FW188" s="55"/>
      <c r="FX188" s="55"/>
      <c r="FY188" s="55"/>
      <c r="FZ188" s="55"/>
      <c r="GA188" s="55"/>
      <c r="GB188" s="55"/>
      <c r="GC188" s="55"/>
      <c r="GD188" s="55"/>
      <c r="GE188" s="55"/>
      <c r="GF188" s="55"/>
      <c r="GG188" s="55"/>
      <c r="GH188" s="55"/>
      <c r="GI188" s="55"/>
      <c r="GJ188" s="55"/>
      <c r="GK188" s="55"/>
      <c r="GL188" s="55"/>
      <c r="GM188" s="55"/>
    </row>
    <row r="189" spans="1:195" x14ac:dyDescent="0.2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  <c r="AC189" s="55"/>
      <c r="AD189" s="55"/>
      <c r="AE189" s="55"/>
      <c r="AF189" s="55"/>
      <c r="AG189" s="55"/>
      <c r="AH189" s="55"/>
      <c r="AI189" s="55"/>
      <c r="AJ189" s="55"/>
      <c r="AK189" s="55"/>
      <c r="AL189" s="55"/>
      <c r="AM189" s="55"/>
      <c r="AN189" s="55"/>
      <c r="AO189" s="55"/>
      <c r="AP189" s="55"/>
      <c r="AQ189" s="55"/>
      <c r="AR189" s="55"/>
      <c r="AS189" s="55"/>
      <c r="AT189" s="55"/>
      <c r="AU189" s="55"/>
      <c r="AV189" s="55"/>
      <c r="AW189" s="55"/>
      <c r="AX189" s="55"/>
      <c r="AY189" s="55"/>
      <c r="AZ189" s="55"/>
      <c r="BA189" s="55"/>
      <c r="BB189" s="55"/>
      <c r="BC189" s="55"/>
      <c r="BD189" s="55"/>
      <c r="BE189" s="55"/>
      <c r="BF189" s="55"/>
      <c r="BG189" s="55"/>
      <c r="BH189" s="55"/>
      <c r="BI189" s="55"/>
      <c r="BJ189" s="55"/>
      <c r="BK189" s="55"/>
      <c r="BL189" s="55"/>
      <c r="BM189" s="55"/>
      <c r="BN189" s="55"/>
      <c r="BO189" s="55"/>
      <c r="BP189" s="55"/>
      <c r="BQ189" s="55"/>
      <c r="BR189" s="55"/>
      <c r="BS189" s="55"/>
      <c r="BT189" s="55"/>
      <c r="BU189" s="55"/>
      <c r="BV189" s="55"/>
      <c r="BW189" s="55"/>
      <c r="BX189" s="55"/>
      <c r="BY189" s="55"/>
      <c r="BZ189" s="55"/>
      <c r="CA189" s="55"/>
      <c r="CB189" s="55"/>
      <c r="CC189" s="55"/>
      <c r="CD189" s="55"/>
      <c r="CE189" s="55"/>
      <c r="CF189" s="55"/>
      <c r="CG189" s="55"/>
      <c r="CH189" s="55"/>
      <c r="CI189" s="55"/>
      <c r="CJ189" s="55"/>
      <c r="CK189" s="55"/>
      <c r="CL189" s="55"/>
      <c r="CM189" s="55"/>
      <c r="CN189" s="55"/>
      <c r="CO189" s="55"/>
      <c r="CP189" s="55"/>
      <c r="CQ189" s="55"/>
      <c r="CR189" s="55"/>
      <c r="CS189" s="55"/>
      <c r="CT189" s="55"/>
      <c r="CU189" s="55"/>
      <c r="CV189" s="55"/>
      <c r="CW189" s="55"/>
      <c r="CX189" s="55"/>
      <c r="CY189" s="55"/>
      <c r="CZ189" s="55"/>
      <c r="DA189" s="55"/>
      <c r="DB189" s="55"/>
      <c r="DC189" s="55"/>
      <c r="DD189" s="55"/>
      <c r="DE189" s="55"/>
      <c r="DF189" s="55"/>
      <c r="DG189" s="55"/>
      <c r="DH189" s="55"/>
      <c r="DI189" s="55"/>
      <c r="DJ189" s="55"/>
      <c r="DK189" s="55"/>
      <c r="DL189" s="55"/>
      <c r="DM189" s="55"/>
      <c r="DN189" s="55"/>
      <c r="DO189" s="55"/>
      <c r="DP189" s="55"/>
      <c r="DQ189" s="55"/>
      <c r="DR189" s="55"/>
      <c r="DS189" s="55"/>
      <c r="DT189" s="55"/>
      <c r="DU189" s="55"/>
      <c r="DV189" s="55"/>
      <c r="DW189" s="55"/>
      <c r="DX189" s="55"/>
      <c r="DY189" s="55"/>
      <c r="DZ189" s="55"/>
      <c r="EA189" s="55"/>
      <c r="EB189" s="55"/>
      <c r="EC189" s="55"/>
      <c r="ED189" s="55"/>
      <c r="EE189" s="55"/>
      <c r="EF189" s="55"/>
      <c r="EG189" s="55"/>
      <c r="EH189" s="55"/>
      <c r="EI189" s="55"/>
      <c r="EJ189" s="55"/>
      <c r="EK189" s="55"/>
      <c r="EL189" s="55"/>
      <c r="EM189" s="55"/>
      <c r="EN189" s="55"/>
      <c r="EO189" s="55"/>
      <c r="EP189" s="55"/>
      <c r="EQ189" s="55"/>
      <c r="ER189" s="55"/>
      <c r="ES189" s="55"/>
      <c r="ET189" s="55"/>
      <c r="EU189" s="55"/>
      <c r="EV189" s="55"/>
      <c r="EW189" s="55"/>
      <c r="EX189" s="55"/>
      <c r="EY189" s="55"/>
      <c r="EZ189" s="55"/>
      <c r="FA189" s="55"/>
      <c r="FB189" s="55"/>
      <c r="FC189" s="55"/>
      <c r="FD189" s="55"/>
      <c r="FE189" s="55"/>
      <c r="FF189" s="55"/>
      <c r="FG189" s="55"/>
      <c r="FH189" s="55"/>
      <c r="FI189" s="55"/>
      <c r="FJ189" s="55"/>
      <c r="FK189" s="55"/>
      <c r="FL189" s="55"/>
      <c r="FM189" s="55"/>
      <c r="FN189" s="55"/>
      <c r="FO189" s="55"/>
      <c r="FP189" s="55"/>
      <c r="FQ189" s="55"/>
      <c r="FR189" s="55"/>
      <c r="FS189" s="55"/>
      <c r="FT189" s="55"/>
      <c r="FU189" s="55"/>
      <c r="FV189" s="55"/>
      <c r="FW189" s="55"/>
      <c r="FX189" s="55"/>
      <c r="FY189" s="55"/>
      <c r="FZ189" s="55"/>
      <c r="GA189" s="55"/>
      <c r="GB189" s="55"/>
      <c r="GC189" s="55"/>
      <c r="GD189" s="55"/>
      <c r="GE189" s="55"/>
      <c r="GF189" s="55"/>
      <c r="GG189" s="55"/>
      <c r="GH189" s="55"/>
      <c r="GI189" s="55"/>
      <c r="GJ189" s="55"/>
      <c r="GK189" s="55"/>
      <c r="GL189" s="55"/>
      <c r="GM189" s="55"/>
    </row>
    <row r="190" spans="1:195" x14ac:dyDescent="0.2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  <c r="AC190" s="55"/>
      <c r="AD190" s="55"/>
      <c r="AE190" s="55"/>
      <c r="AF190" s="55"/>
      <c r="AG190" s="55"/>
      <c r="AH190" s="55"/>
      <c r="AI190" s="55"/>
      <c r="AJ190" s="55"/>
      <c r="AK190" s="55"/>
      <c r="AL190" s="55"/>
      <c r="AM190" s="55"/>
      <c r="AN190" s="55"/>
      <c r="AO190" s="55"/>
      <c r="AP190" s="55"/>
      <c r="AQ190" s="55"/>
      <c r="AR190" s="55"/>
      <c r="AS190" s="55"/>
      <c r="AT190" s="55"/>
      <c r="AU190" s="55"/>
      <c r="AV190" s="55"/>
      <c r="AW190" s="55"/>
      <c r="AX190" s="55"/>
      <c r="AY190" s="55"/>
      <c r="AZ190" s="55"/>
      <c r="BA190" s="55"/>
      <c r="BB190" s="55"/>
      <c r="BC190" s="55"/>
      <c r="BD190" s="55"/>
      <c r="BE190" s="55"/>
      <c r="BF190" s="55"/>
      <c r="BG190" s="55"/>
      <c r="BH190" s="55"/>
      <c r="BI190" s="55"/>
      <c r="BJ190" s="55"/>
      <c r="BK190" s="55"/>
      <c r="BL190" s="55"/>
      <c r="BM190" s="55"/>
      <c r="BN190" s="55"/>
      <c r="BO190" s="55"/>
      <c r="BP190" s="55"/>
      <c r="BQ190" s="55"/>
      <c r="BR190" s="55"/>
      <c r="BS190" s="55"/>
      <c r="BT190" s="55"/>
      <c r="BU190" s="55"/>
      <c r="BV190" s="55"/>
      <c r="BW190" s="55"/>
      <c r="BX190" s="55"/>
      <c r="BY190" s="55"/>
      <c r="BZ190" s="55"/>
      <c r="CA190" s="55"/>
      <c r="CB190" s="55"/>
      <c r="CC190" s="55"/>
      <c r="CD190" s="55"/>
      <c r="CE190" s="55"/>
      <c r="CF190" s="55"/>
      <c r="CG190" s="55"/>
      <c r="CH190" s="55"/>
      <c r="CI190" s="55"/>
      <c r="CJ190" s="55"/>
      <c r="CK190" s="55"/>
      <c r="CL190" s="55"/>
      <c r="CM190" s="55"/>
      <c r="CN190" s="55"/>
      <c r="CO190" s="55"/>
      <c r="CP190" s="55"/>
      <c r="CQ190" s="55"/>
      <c r="CR190" s="55"/>
      <c r="CS190" s="55"/>
      <c r="CT190" s="55"/>
      <c r="CU190" s="55"/>
      <c r="CV190" s="55"/>
      <c r="CW190" s="55"/>
      <c r="CX190" s="55"/>
      <c r="CY190" s="55"/>
      <c r="CZ190" s="55"/>
      <c r="DA190" s="55"/>
      <c r="DB190" s="55"/>
      <c r="DC190" s="55"/>
      <c r="DD190" s="55"/>
      <c r="DE190" s="55"/>
      <c r="DF190" s="55"/>
      <c r="DG190" s="55"/>
      <c r="DH190" s="55"/>
      <c r="DI190" s="55"/>
      <c r="DJ190" s="55"/>
      <c r="DK190" s="55"/>
      <c r="DL190" s="55"/>
      <c r="DM190" s="55"/>
      <c r="DN190" s="55"/>
      <c r="DO190" s="55"/>
      <c r="DP190" s="55"/>
      <c r="DQ190" s="55"/>
      <c r="DR190" s="55"/>
      <c r="DS190" s="55"/>
      <c r="DT190" s="55"/>
      <c r="DU190" s="55"/>
      <c r="DV190" s="55"/>
      <c r="DW190" s="55"/>
      <c r="DX190" s="55"/>
      <c r="DY190" s="55"/>
      <c r="DZ190" s="55"/>
      <c r="EA190" s="55"/>
      <c r="EB190" s="55"/>
      <c r="EC190" s="55"/>
      <c r="ED190" s="55"/>
      <c r="EE190" s="55"/>
      <c r="EF190" s="55"/>
      <c r="EG190" s="55"/>
      <c r="EH190" s="55"/>
      <c r="EI190" s="55"/>
      <c r="EJ190" s="55"/>
      <c r="EK190" s="55"/>
      <c r="EL190" s="55"/>
      <c r="EM190" s="55"/>
      <c r="EN190" s="55"/>
      <c r="EO190" s="55"/>
      <c r="EP190" s="55"/>
      <c r="EQ190" s="55"/>
      <c r="ER190" s="55"/>
      <c r="ES190" s="55"/>
      <c r="ET190" s="55"/>
      <c r="EU190" s="55"/>
      <c r="EV190" s="55"/>
      <c r="EW190" s="55"/>
      <c r="EX190" s="55"/>
      <c r="EY190" s="55"/>
      <c r="EZ190" s="55"/>
      <c r="FA190" s="55"/>
      <c r="FB190" s="55"/>
      <c r="FC190" s="55"/>
      <c r="FD190" s="55"/>
      <c r="FE190" s="55"/>
      <c r="FF190" s="55"/>
      <c r="FG190" s="55"/>
      <c r="FH190" s="55"/>
      <c r="FI190" s="55"/>
      <c r="FJ190" s="55"/>
      <c r="FK190" s="55"/>
      <c r="FL190" s="55"/>
      <c r="FM190" s="55"/>
      <c r="FN190" s="55"/>
      <c r="FO190" s="55"/>
      <c r="FP190" s="55"/>
      <c r="FQ190" s="55"/>
      <c r="FR190" s="55"/>
      <c r="FS190" s="55"/>
      <c r="FT190" s="55"/>
      <c r="FU190" s="55"/>
      <c r="FV190" s="55"/>
      <c r="FW190" s="55"/>
      <c r="FX190" s="55"/>
      <c r="FY190" s="55"/>
      <c r="FZ190" s="55"/>
      <c r="GA190" s="55"/>
      <c r="GB190" s="55"/>
      <c r="GC190" s="55"/>
      <c r="GD190" s="55"/>
      <c r="GE190" s="55"/>
      <c r="GF190" s="55"/>
      <c r="GG190" s="55"/>
      <c r="GH190" s="55"/>
      <c r="GI190" s="55"/>
      <c r="GJ190" s="55"/>
      <c r="GK190" s="55"/>
      <c r="GL190" s="55"/>
      <c r="GM190" s="55"/>
    </row>
    <row r="191" spans="1:195" x14ac:dyDescent="0.2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  <c r="AC191" s="55"/>
      <c r="AD191" s="55"/>
      <c r="AE191" s="55"/>
      <c r="AF191" s="55"/>
      <c r="AG191" s="55"/>
      <c r="AH191" s="55"/>
      <c r="AI191" s="55"/>
      <c r="AJ191" s="55"/>
      <c r="AK191" s="55"/>
      <c r="AL191" s="55"/>
      <c r="AM191" s="55"/>
      <c r="AN191" s="55"/>
      <c r="AO191" s="55"/>
      <c r="AP191" s="55"/>
      <c r="AQ191" s="55"/>
      <c r="AR191" s="55"/>
      <c r="AS191" s="55"/>
      <c r="AT191" s="55"/>
      <c r="AU191" s="55"/>
      <c r="AV191" s="55"/>
      <c r="AW191" s="55"/>
      <c r="AX191" s="55"/>
      <c r="AY191" s="55"/>
      <c r="AZ191" s="55"/>
      <c r="BA191" s="55"/>
      <c r="BB191" s="55"/>
      <c r="BC191" s="55"/>
      <c r="BD191" s="55"/>
      <c r="BE191" s="55"/>
      <c r="BF191" s="55"/>
      <c r="BG191" s="55"/>
      <c r="BH191" s="55"/>
      <c r="BI191" s="55"/>
      <c r="BJ191" s="55"/>
      <c r="BK191" s="55"/>
      <c r="BL191" s="55"/>
      <c r="BM191" s="55"/>
      <c r="BN191" s="55"/>
      <c r="BO191" s="55"/>
      <c r="BP191" s="55"/>
      <c r="BQ191" s="55"/>
      <c r="BR191" s="55"/>
      <c r="BS191" s="55"/>
      <c r="BT191" s="55"/>
      <c r="BU191" s="55"/>
      <c r="BV191" s="55"/>
      <c r="BW191" s="55"/>
      <c r="BX191" s="55"/>
      <c r="BY191" s="55"/>
      <c r="BZ191" s="55"/>
      <c r="CA191" s="55"/>
      <c r="CB191" s="55"/>
      <c r="CC191" s="55"/>
      <c r="CD191" s="55"/>
      <c r="CE191" s="55"/>
      <c r="CF191" s="55"/>
      <c r="CG191" s="55"/>
      <c r="CH191" s="55"/>
      <c r="CI191" s="55"/>
      <c r="CJ191" s="55"/>
      <c r="CK191" s="55"/>
      <c r="CL191" s="55"/>
      <c r="CM191" s="55"/>
      <c r="CN191" s="55"/>
      <c r="CO191" s="55"/>
      <c r="CP191" s="55"/>
      <c r="CQ191" s="55"/>
      <c r="CR191" s="55"/>
      <c r="CS191" s="55"/>
      <c r="CT191" s="55"/>
      <c r="CU191" s="55"/>
      <c r="CV191" s="55"/>
      <c r="CW191" s="55"/>
      <c r="CX191" s="55"/>
      <c r="CY191" s="55"/>
      <c r="CZ191" s="55"/>
      <c r="DA191" s="55"/>
      <c r="DB191" s="55"/>
      <c r="DC191" s="55"/>
      <c r="DD191" s="55"/>
      <c r="DE191" s="55"/>
      <c r="DF191" s="55"/>
      <c r="DG191" s="55"/>
      <c r="DH191" s="55"/>
      <c r="DI191" s="55"/>
      <c r="DJ191" s="55"/>
      <c r="DK191" s="55"/>
      <c r="DL191" s="55"/>
      <c r="DM191" s="55"/>
      <c r="DN191" s="55"/>
      <c r="DO191" s="55"/>
      <c r="DP191" s="55"/>
      <c r="DQ191" s="55"/>
      <c r="DR191" s="55"/>
      <c r="DS191" s="55"/>
      <c r="DT191" s="55"/>
      <c r="DU191" s="55"/>
      <c r="DV191" s="55"/>
      <c r="DW191" s="55"/>
      <c r="DX191" s="55"/>
      <c r="DY191" s="55"/>
      <c r="DZ191" s="55"/>
      <c r="EA191" s="55"/>
      <c r="EB191" s="55"/>
      <c r="EC191" s="55"/>
      <c r="ED191" s="55"/>
      <c r="EE191" s="55"/>
      <c r="EF191" s="55"/>
      <c r="EG191" s="55"/>
      <c r="EH191" s="55"/>
      <c r="EI191" s="55"/>
      <c r="EJ191" s="55"/>
      <c r="EK191" s="55"/>
      <c r="EL191" s="55"/>
      <c r="EM191" s="55"/>
      <c r="EN191" s="55"/>
      <c r="EO191" s="55"/>
      <c r="EP191" s="55"/>
      <c r="EQ191" s="55"/>
      <c r="ER191" s="55"/>
      <c r="ES191" s="55"/>
      <c r="ET191" s="55"/>
      <c r="EU191" s="55"/>
      <c r="EV191" s="55"/>
      <c r="EW191" s="55"/>
      <c r="EX191" s="55"/>
      <c r="EY191" s="55"/>
      <c r="EZ191" s="55"/>
      <c r="FA191" s="55"/>
      <c r="FB191" s="55"/>
      <c r="FC191" s="55"/>
      <c r="FD191" s="55"/>
      <c r="FE191" s="55"/>
      <c r="FF191" s="55"/>
      <c r="FG191" s="55"/>
      <c r="FH191" s="55"/>
      <c r="FI191" s="55"/>
      <c r="FJ191" s="55"/>
      <c r="FK191" s="55"/>
      <c r="FL191" s="55"/>
      <c r="FM191" s="55"/>
      <c r="FN191" s="55"/>
      <c r="FO191" s="55"/>
      <c r="FP191" s="55"/>
      <c r="FQ191" s="55"/>
      <c r="FR191" s="55"/>
      <c r="FS191" s="55"/>
      <c r="FT191" s="55"/>
      <c r="FU191" s="55"/>
      <c r="FV191" s="55"/>
      <c r="FW191" s="55"/>
      <c r="FX191" s="55"/>
      <c r="FY191" s="55"/>
      <c r="FZ191" s="55"/>
      <c r="GA191" s="55"/>
      <c r="GB191" s="55"/>
      <c r="GC191" s="55"/>
      <c r="GD191" s="55"/>
      <c r="GE191" s="55"/>
      <c r="GF191" s="55"/>
      <c r="GG191" s="55"/>
      <c r="GH191" s="55"/>
      <c r="GI191" s="55"/>
      <c r="GJ191" s="55"/>
      <c r="GK191" s="55"/>
      <c r="GL191" s="55"/>
      <c r="GM191" s="55"/>
    </row>
    <row r="192" spans="1:195" x14ac:dyDescent="0.2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  <c r="AC192" s="55"/>
      <c r="AD192" s="55"/>
      <c r="AE192" s="55"/>
      <c r="AF192" s="55"/>
      <c r="AG192" s="55"/>
      <c r="AH192" s="55"/>
      <c r="AI192" s="55"/>
      <c r="AJ192" s="55"/>
      <c r="AK192" s="55"/>
      <c r="AL192" s="55"/>
      <c r="AM192" s="55"/>
      <c r="AN192" s="55"/>
      <c r="AO192" s="55"/>
      <c r="AP192" s="55"/>
      <c r="AQ192" s="55"/>
      <c r="AR192" s="55"/>
      <c r="AS192" s="55"/>
      <c r="AT192" s="55"/>
      <c r="AU192" s="55"/>
      <c r="AV192" s="55"/>
      <c r="AW192" s="55"/>
      <c r="AX192" s="55"/>
      <c r="AY192" s="55"/>
      <c r="AZ192" s="55"/>
      <c r="BA192" s="55"/>
      <c r="BB192" s="55"/>
      <c r="BC192" s="55"/>
      <c r="BD192" s="55"/>
      <c r="BE192" s="55"/>
      <c r="BF192" s="55"/>
      <c r="BG192" s="55"/>
      <c r="BH192" s="55"/>
      <c r="BI192" s="55"/>
      <c r="BJ192" s="55"/>
      <c r="BK192" s="55"/>
      <c r="BL192" s="55"/>
      <c r="BM192" s="55"/>
      <c r="BN192" s="55"/>
      <c r="BO192" s="55"/>
      <c r="BP192" s="55"/>
      <c r="BQ192" s="55"/>
      <c r="BR192" s="55"/>
      <c r="BS192" s="55"/>
      <c r="BT192" s="55"/>
      <c r="BU192" s="55"/>
      <c r="BV192" s="55"/>
      <c r="BW192" s="55"/>
      <c r="BX192" s="55"/>
      <c r="BY192" s="55"/>
      <c r="BZ192" s="55"/>
      <c r="CA192" s="55"/>
      <c r="CB192" s="55"/>
      <c r="CC192" s="55"/>
      <c r="CD192" s="55"/>
      <c r="CE192" s="55"/>
      <c r="CF192" s="55"/>
      <c r="CG192" s="55"/>
      <c r="CH192" s="55"/>
      <c r="CI192" s="55"/>
      <c r="CJ192" s="55"/>
      <c r="CK192" s="55"/>
      <c r="CL192" s="55"/>
      <c r="CM192" s="55"/>
      <c r="CN192" s="55"/>
      <c r="CO192" s="55"/>
      <c r="CP192" s="55"/>
      <c r="CQ192" s="55"/>
      <c r="CR192" s="55"/>
      <c r="CS192" s="55"/>
      <c r="CT192" s="55"/>
      <c r="CU192" s="55"/>
      <c r="CV192" s="55"/>
      <c r="CW192" s="55"/>
      <c r="CX192" s="55"/>
      <c r="CY192" s="55"/>
      <c r="CZ192" s="55"/>
      <c r="DA192" s="55"/>
      <c r="DB192" s="55"/>
      <c r="DC192" s="55"/>
      <c r="DD192" s="55"/>
      <c r="DE192" s="55"/>
      <c r="DF192" s="55"/>
      <c r="DG192" s="55"/>
      <c r="DH192" s="55"/>
      <c r="DI192" s="55"/>
      <c r="DJ192" s="55"/>
      <c r="DK192" s="55"/>
      <c r="DL192" s="55"/>
      <c r="DM192" s="55"/>
      <c r="DN192" s="55"/>
      <c r="DO192" s="55"/>
      <c r="DP192" s="55"/>
      <c r="DQ192" s="55"/>
      <c r="DR192" s="55"/>
      <c r="DS192" s="55"/>
      <c r="DT192" s="55"/>
      <c r="DU192" s="55"/>
      <c r="DV192" s="55"/>
      <c r="DW192" s="55"/>
      <c r="DX192" s="55"/>
      <c r="DY192" s="55"/>
      <c r="DZ192" s="55"/>
      <c r="EA192" s="55"/>
      <c r="EB192" s="55"/>
      <c r="EC192" s="55"/>
      <c r="ED192" s="55"/>
      <c r="EE192" s="55"/>
      <c r="EF192" s="55"/>
      <c r="EG192" s="55"/>
      <c r="EH192" s="55"/>
      <c r="EI192" s="55"/>
      <c r="EJ192" s="55"/>
      <c r="EK192" s="55"/>
      <c r="EL192" s="55"/>
      <c r="EM192" s="55"/>
      <c r="EN192" s="55"/>
      <c r="EO192" s="55"/>
      <c r="EP192" s="55"/>
      <c r="EQ192" s="55"/>
      <c r="ER192" s="55"/>
      <c r="ES192" s="55"/>
      <c r="ET192" s="55"/>
      <c r="EU192" s="55"/>
      <c r="EV192" s="55"/>
      <c r="EW192" s="55"/>
      <c r="EX192" s="55"/>
      <c r="EY192" s="55"/>
      <c r="EZ192" s="55"/>
      <c r="FA192" s="55"/>
      <c r="FB192" s="55"/>
      <c r="FC192" s="55"/>
      <c r="FD192" s="55"/>
      <c r="FE192" s="55"/>
      <c r="FF192" s="55"/>
      <c r="FG192" s="55"/>
      <c r="FH192" s="55"/>
      <c r="FI192" s="55"/>
      <c r="FJ192" s="55"/>
      <c r="FK192" s="55"/>
      <c r="FL192" s="55"/>
      <c r="FM192" s="55"/>
      <c r="FN192" s="55"/>
      <c r="FO192" s="55"/>
      <c r="FP192" s="55"/>
      <c r="FQ192" s="55"/>
      <c r="FR192" s="55"/>
      <c r="FS192" s="55"/>
      <c r="FT192" s="55"/>
      <c r="FU192" s="55"/>
      <c r="FV192" s="55"/>
      <c r="FW192" s="55"/>
      <c r="FX192" s="55"/>
      <c r="FY192" s="55"/>
      <c r="FZ192" s="55"/>
      <c r="GA192" s="55"/>
      <c r="GB192" s="55"/>
      <c r="GC192" s="55"/>
      <c r="GD192" s="55"/>
      <c r="GE192" s="55"/>
      <c r="GF192" s="55"/>
      <c r="GG192" s="55"/>
      <c r="GH192" s="55"/>
      <c r="GI192" s="55"/>
      <c r="GJ192" s="55"/>
      <c r="GK192" s="55"/>
      <c r="GL192" s="55"/>
      <c r="GM192" s="55"/>
    </row>
    <row r="193" spans="1:195" x14ac:dyDescent="0.2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  <c r="AC193" s="55"/>
      <c r="AD193" s="55"/>
      <c r="AE193" s="55"/>
      <c r="AF193" s="55"/>
      <c r="AG193" s="55"/>
      <c r="AH193" s="55"/>
      <c r="AI193" s="55"/>
      <c r="AJ193" s="55"/>
      <c r="AK193" s="55"/>
      <c r="AL193" s="55"/>
      <c r="AM193" s="55"/>
      <c r="AN193" s="55"/>
      <c r="AO193" s="55"/>
      <c r="AP193" s="55"/>
      <c r="AQ193" s="55"/>
      <c r="AR193" s="55"/>
      <c r="AS193" s="55"/>
      <c r="AT193" s="55"/>
      <c r="AU193" s="55"/>
      <c r="AV193" s="55"/>
      <c r="AW193" s="55"/>
      <c r="AX193" s="55"/>
      <c r="AY193" s="55"/>
      <c r="AZ193" s="55"/>
      <c r="BA193" s="55"/>
      <c r="BB193" s="55"/>
      <c r="BC193" s="55"/>
      <c r="BD193" s="55"/>
      <c r="BE193" s="55"/>
      <c r="BF193" s="55"/>
      <c r="BG193" s="55"/>
      <c r="BH193" s="55"/>
      <c r="BI193" s="55"/>
      <c r="BJ193" s="55"/>
      <c r="BK193" s="55"/>
      <c r="BL193" s="55"/>
      <c r="BM193" s="55"/>
      <c r="BN193" s="55"/>
      <c r="BO193" s="55"/>
      <c r="BP193" s="55"/>
      <c r="BQ193" s="55"/>
      <c r="BR193" s="55"/>
      <c r="BS193" s="55"/>
      <c r="BT193" s="55"/>
      <c r="BU193" s="55"/>
      <c r="BV193" s="55"/>
      <c r="BW193" s="55"/>
      <c r="BX193" s="55"/>
      <c r="BY193" s="55"/>
      <c r="BZ193" s="55"/>
      <c r="CA193" s="55"/>
      <c r="CB193" s="55"/>
      <c r="CC193" s="55"/>
      <c r="CD193" s="55"/>
      <c r="CE193" s="55"/>
      <c r="CF193" s="55"/>
      <c r="CG193" s="55"/>
      <c r="CH193" s="55"/>
      <c r="CI193" s="55"/>
      <c r="CJ193" s="55"/>
      <c r="CK193" s="55"/>
      <c r="CL193" s="55"/>
      <c r="CM193" s="55"/>
      <c r="CN193" s="55"/>
      <c r="CO193" s="55"/>
      <c r="CP193" s="55"/>
      <c r="CQ193" s="55"/>
      <c r="CR193" s="55"/>
      <c r="CS193" s="55"/>
      <c r="CT193" s="55"/>
      <c r="CU193" s="55"/>
      <c r="CV193" s="55"/>
      <c r="CW193" s="55"/>
      <c r="CX193" s="55"/>
      <c r="CY193" s="55"/>
      <c r="CZ193" s="55"/>
      <c r="DA193" s="55"/>
      <c r="DB193" s="55"/>
      <c r="DC193" s="55"/>
      <c r="DD193" s="55"/>
      <c r="DE193" s="55"/>
      <c r="DF193" s="55"/>
      <c r="DG193" s="55"/>
      <c r="DH193" s="55"/>
      <c r="DI193" s="55"/>
      <c r="DJ193" s="55"/>
      <c r="DK193" s="55"/>
      <c r="DL193" s="55"/>
      <c r="DM193" s="55"/>
      <c r="DN193" s="55"/>
      <c r="DO193" s="55"/>
      <c r="DP193" s="55"/>
      <c r="DQ193" s="55"/>
      <c r="DR193" s="55"/>
      <c r="DS193" s="55"/>
      <c r="DT193" s="55"/>
      <c r="DU193" s="55"/>
      <c r="DV193" s="55"/>
      <c r="DW193" s="55"/>
      <c r="DX193" s="55"/>
      <c r="DY193" s="55"/>
      <c r="DZ193" s="55"/>
      <c r="EA193" s="55"/>
      <c r="EB193" s="55"/>
      <c r="EC193" s="55"/>
      <c r="ED193" s="55"/>
      <c r="EE193" s="55"/>
      <c r="EF193" s="55"/>
      <c r="EG193" s="55"/>
      <c r="EH193" s="55"/>
      <c r="EI193" s="55"/>
      <c r="EJ193" s="55"/>
      <c r="EK193" s="55"/>
      <c r="EL193" s="55"/>
      <c r="EM193" s="55"/>
      <c r="EN193" s="55"/>
      <c r="EO193" s="55"/>
      <c r="EP193" s="55"/>
      <c r="EQ193" s="55"/>
      <c r="ER193" s="55"/>
      <c r="ES193" s="55"/>
      <c r="ET193" s="55"/>
      <c r="EU193" s="55"/>
      <c r="EV193" s="55"/>
      <c r="EW193" s="55"/>
      <c r="EX193" s="55"/>
      <c r="EY193" s="55"/>
      <c r="EZ193" s="55"/>
      <c r="FA193" s="55"/>
      <c r="FB193" s="55"/>
      <c r="FC193" s="55"/>
      <c r="FD193" s="55"/>
      <c r="FE193" s="55"/>
      <c r="FF193" s="55"/>
      <c r="FG193" s="55"/>
      <c r="FH193" s="55"/>
      <c r="FI193" s="55"/>
      <c r="FJ193" s="55"/>
      <c r="FK193" s="55"/>
      <c r="FL193" s="55"/>
      <c r="FM193" s="55"/>
      <c r="FN193" s="55"/>
      <c r="FO193" s="55"/>
      <c r="FP193" s="55"/>
      <c r="FQ193" s="55"/>
      <c r="FR193" s="55"/>
      <c r="FS193" s="55"/>
      <c r="FT193" s="55"/>
      <c r="FU193" s="55"/>
      <c r="FV193" s="55"/>
      <c r="FW193" s="55"/>
      <c r="FX193" s="55"/>
      <c r="FY193" s="55"/>
      <c r="FZ193" s="55"/>
      <c r="GA193" s="55"/>
      <c r="GB193" s="55"/>
      <c r="GC193" s="55"/>
      <c r="GD193" s="55"/>
      <c r="GE193" s="55"/>
      <c r="GF193" s="55"/>
      <c r="GG193" s="55"/>
      <c r="GH193" s="55"/>
      <c r="GI193" s="55"/>
      <c r="GJ193" s="55"/>
      <c r="GK193" s="55"/>
      <c r="GL193" s="55"/>
      <c r="GM193" s="55"/>
    </row>
    <row r="194" spans="1:195" x14ac:dyDescent="0.2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  <c r="AC194" s="55"/>
      <c r="AD194" s="55"/>
      <c r="AE194" s="55"/>
      <c r="AF194" s="55"/>
      <c r="AG194" s="55"/>
      <c r="AH194" s="55"/>
      <c r="AI194" s="55"/>
      <c r="AJ194" s="55"/>
      <c r="AK194" s="55"/>
      <c r="AL194" s="55"/>
      <c r="AM194" s="55"/>
      <c r="AN194" s="55"/>
      <c r="AO194" s="55"/>
      <c r="AP194" s="55"/>
      <c r="AQ194" s="55"/>
      <c r="AR194" s="55"/>
      <c r="AS194" s="55"/>
      <c r="AT194" s="55"/>
      <c r="AU194" s="55"/>
      <c r="AV194" s="55"/>
      <c r="AW194" s="55"/>
      <c r="AX194" s="55"/>
      <c r="AY194" s="55"/>
      <c r="AZ194" s="55"/>
      <c r="BA194" s="55"/>
      <c r="BB194" s="55"/>
      <c r="BC194" s="55"/>
      <c r="BD194" s="55"/>
      <c r="BE194" s="55"/>
      <c r="BF194" s="55"/>
      <c r="BG194" s="55"/>
      <c r="BH194" s="55"/>
      <c r="BI194" s="55"/>
      <c r="BJ194" s="55"/>
      <c r="BK194" s="55"/>
      <c r="BL194" s="55"/>
      <c r="BM194" s="55"/>
      <c r="BN194" s="55"/>
      <c r="BO194" s="55"/>
      <c r="BP194" s="55"/>
      <c r="BQ194" s="55"/>
      <c r="BR194" s="55"/>
      <c r="BS194" s="55"/>
      <c r="BT194" s="55"/>
      <c r="BU194" s="55"/>
      <c r="BV194" s="55"/>
      <c r="BW194" s="55"/>
      <c r="BX194" s="55"/>
      <c r="BY194" s="55"/>
      <c r="BZ194" s="55"/>
      <c r="CA194" s="55"/>
      <c r="CB194" s="55"/>
      <c r="CC194" s="55"/>
      <c r="CD194" s="55"/>
      <c r="CE194" s="55"/>
      <c r="CF194" s="55"/>
      <c r="CG194" s="55"/>
      <c r="CH194" s="55"/>
      <c r="CI194" s="55"/>
      <c r="CJ194" s="55"/>
      <c r="CK194" s="55"/>
      <c r="CL194" s="55"/>
      <c r="CM194" s="55"/>
      <c r="CN194" s="55"/>
      <c r="CO194" s="55"/>
      <c r="CP194" s="55"/>
      <c r="CQ194" s="55"/>
      <c r="CR194" s="55"/>
      <c r="CS194" s="55"/>
      <c r="CT194" s="55"/>
      <c r="CU194" s="55"/>
      <c r="CV194" s="55"/>
      <c r="CW194" s="55"/>
      <c r="CX194" s="55"/>
      <c r="CY194" s="55"/>
      <c r="CZ194" s="55"/>
      <c r="DA194" s="55"/>
      <c r="DB194" s="55"/>
      <c r="DC194" s="55"/>
      <c r="DD194" s="55"/>
      <c r="DE194" s="55"/>
      <c r="DF194" s="55"/>
      <c r="DG194" s="55"/>
      <c r="DH194" s="55"/>
      <c r="DI194" s="55"/>
      <c r="DJ194" s="55"/>
      <c r="DK194" s="55"/>
      <c r="DL194" s="55"/>
      <c r="DM194" s="55"/>
      <c r="DN194" s="55"/>
      <c r="DO194" s="55"/>
      <c r="DP194" s="55"/>
      <c r="DQ194" s="55"/>
      <c r="DR194" s="55"/>
      <c r="DS194" s="55"/>
      <c r="DT194" s="55"/>
      <c r="DU194" s="55"/>
      <c r="DV194" s="55"/>
      <c r="DW194" s="55"/>
      <c r="DX194" s="55"/>
      <c r="DY194" s="55"/>
      <c r="DZ194" s="55"/>
      <c r="EA194" s="55"/>
      <c r="EB194" s="55"/>
      <c r="EC194" s="55"/>
      <c r="ED194" s="55"/>
      <c r="EE194" s="55"/>
      <c r="EF194" s="55"/>
      <c r="EG194" s="55"/>
      <c r="EH194" s="55"/>
      <c r="EI194" s="55"/>
      <c r="EJ194" s="55"/>
      <c r="EK194" s="55"/>
      <c r="EL194" s="55"/>
      <c r="EM194" s="55"/>
      <c r="EN194" s="55"/>
      <c r="EO194" s="55"/>
      <c r="EP194" s="55"/>
      <c r="EQ194" s="55"/>
      <c r="ER194" s="55"/>
      <c r="ES194" s="55"/>
      <c r="ET194" s="55"/>
      <c r="EU194" s="55"/>
      <c r="EV194" s="55"/>
      <c r="EW194" s="55"/>
      <c r="EX194" s="55"/>
      <c r="EY194" s="55"/>
      <c r="EZ194" s="55"/>
      <c r="FA194" s="55"/>
      <c r="FB194" s="55"/>
      <c r="FC194" s="55"/>
      <c r="FD194" s="55"/>
      <c r="FE194" s="55"/>
      <c r="FF194" s="55"/>
      <c r="FG194" s="55"/>
      <c r="FH194" s="55"/>
      <c r="FI194" s="55"/>
      <c r="FJ194" s="55"/>
      <c r="FK194" s="55"/>
      <c r="FL194" s="55"/>
      <c r="FM194" s="55"/>
      <c r="FN194" s="55"/>
      <c r="FO194" s="55"/>
      <c r="FP194" s="55"/>
      <c r="FQ194" s="55"/>
      <c r="FR194" s="55"/>
      <c r="FS194" s="55"/>
      <c r="FT194" s="55"/>
      <c r="FU194" s="55"/>
      <c r="FV194" s="55"/>
      <c r="FW194" s="55"/>
      <c r="FX194" s="55"/>
      <c r="FY194" s="55"/>
      <c r="FZ194" s="55"/>
      <c r="GA194" s="55"/>
      <c r="GB194" s="55"/>
      <c r="GC194" s="55"/>
      <c r="GD194" s="55"/>
      <c r="GE194" s="55"/>
      <c r="GF194" s="55"/>
      <c r="GG194" s="55"/>
      <c r="GH194" s="55"/>
      <c r="GI194" s="55"/>
      <c r="GJ194" s="55"/>
      <c r="GK194" s="55"/>
      <c r="GL194" s="55"/>
      <c r="GM194" s="55"/>
    </row>
    <row r="195" spans="1:195" x14ac:dyDescent="0.2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  <c r="AC195" s="55"/>
      <c r="AD195" s="55"/>
      <c r="AE195" s="55"/>
      <c r="AF195" s="55"/>
      <c r="AG195" s="55"/>
      <c r="AH195" s="55"/>
      <c r="AI195" s="55"/>
      <c r="AJ195" s="55"/>
      <c r="AK195" s="55"/>
      <c r="AL195" s="55"/>
      <c r="AM195" s="55"/>
      <c r="AN195" s="55"/>
      <c r="AO195" s="55"/>
      <c r="AP195" s="55"/>
      <c r="AQ195" s="55"/>
      <c r="AR195" s="55"/>
      <c r="AS195" s="55"/>
      <c r="AT195" s="55"/>
      <c r="AU195" s="55"/>
      <c r="AV195" s="55"/>
      <c r="AW195" s="55"/>
      <c r="AX195" s="55"/>
      <c r="AY195" s="55"/>
      <c r="AZ195" s="55"/>
      <c r="BA195" s="55"/>
      <c r="BB195" s="55"/>
      <c r="BC195" s="55"/>
      <c r="BD195" s="55"/>
      <c r="BE195" s="55"/>
      <c r="BF195" s="55"/>
      <c r="BG195" s="55"/>
      <c r="BH195" s="55"/>
      <c r="BI195" s="55"/>
      <c r="BJ195" s="55"/>
      <c r="BK195" s="55"/>
      <c r="BL195" s="55"/>
      <c r="BM195" s="55"/>
      <c r="BN195" s="55"/>
      <c r="BO195" s="55"/>
      <c r="BP195" s="55"/>
      <c r="BQ195" s="55"/>
      <c r="BR195" s="55"/>
      <c r="BS195" s="55"/>
      <c r="BT195" s="55"/>
      <c r="BU195" s="55"/>
      <c r="BV195" s="55"/>
      <c r="BW195" s="55"/>
      <c r="BX195" s="55"/>
      <c r="BY195" s="55"/>
      <c r="BZ195" s="55"/>
      <c r="CA195" s="55"/>
      <c r="CB195" s="55"/>
      <c r="CC195" s="55"/>
      <c r="CD195" s="55"/>
      <c r="CE195" s="55"/>
      <c r="CF195" s="55"/>
      <c r="CG195" s="55"/>
      <c r="CH195" s="55"/>
      <c r="CI195" s="55"/>
      <c r="CJ195" s="55"/>
      <c r="CK195" s="55"/>
      <c r="CL195" s="55"/>
      <c r="CM195" s="55"/>
      <c r="CN195" s="55"/>
      <c r="CO195" s="55"/>
      <c r="CP195" s="55"/>
      <c r="CQ195" s="55"/>
      <c r="CR195" s="55"/>
      <c r="CS195" s="55"/>
      <c r="CT195" s="55"/>
      <c r="CU195" s="55"/>
      <c r="CV195" s="55"/>
      <c r="CW195" s="55"/>
      <c r="CX195" s="55"/>
      <c r="CY195" s="55"/>
      <c r="CZ195" s="55"/>
      <c r="DA195" s="55"/>
      <c r="DB195" s="55"/>
      <c r="DC195" s="55"/>
      <c r="DD195" s="55"/>
      <c r="DE195" s="55"/>
      <c r="DF195" s="55"/>
      <c r="DG195" s="55"/>
      <c r="DH195" s="55"/>
      <c r="DI195" s="55"/>
      <c r="DJ195" s="55"/>
      <c r="DK195" s="55"/>
      <c r="DL195" s="55"/>
      <c r="DM195" s="55"/>
      <c r="DN195" s="55"/>
      <c r="DO195" s="55"/>
      <c r="DP195" s="55"/>
      <c r="DQ195" s="55"/>
      <c r="DR195" s="55"/>
      <c r="DS195" s="55"/>
      <c r="DT195" s="55"/>
      <c r="DU195" s="55"/>
      <c r="DV195" s="55"/>
      <c r="DW195" s="55"/>
      <c r="DX195" s="55"/>
      <c r="DY195" s="55"/>
      <c r="DZ195" s="55"/>
      <c r="EA195" s="55"/>
      <c r="EB195" s="55"/>
      <c r="EC195" s="55"/>
      <c r="ED195" s="55"/>
      <c r="EE195" s="55"/>
      <c r="EF195" s="55"/>
      <c r="EG195" s="55"/>
      <c r="EH195" s="55"/>
      <c r="EI195" s="55"/>
      <c r="EJ195" s="55"/>
      <c r="EK195" s="55"/>
      <c r="EL195" s="55"/>
      <c r="EM195" s="55"/>
      <c r="EN195" s="55"/>
      <c r="EO195" s="55"/>
      <c r="EP195" s="55"/>
      <c r="EQ195" s="55"/>
      <c r="ER195" s="55"/>
      <c r="ES195" s="55"/>
      <c r="ET195" s="55"/>
      <c r="EU195" s="55"/>
      <c r="EV195" s="55"/>
      <c r="EW195" s="55"/>
      <c r="EX195" s="55"/>
      <c r="EY195" s="55"/>
      <c r="EZ195" s="55"/>
      <c r="FA195" s="55"/>
      <c r="FB195" s="55"/>
      <c r="FC195" s="55"/>
      <c r="FD195" s="55"/>
      <c r="FE195" s="55"/>
      <c r="FF195" s="55"/>
      <c r="FG195" s="55"/>
      <c r="FH195" s="55"/>
      <c r="FI195" s="55"/>
      <c r="FJ195" s="55"/>
      <c r="FK195" s="55"/>
      <c r="FL195" s="55"/>
      <c r="FM195" s="55"/>
      <c r="FN195" s="55"/>
      <c r="FO195" s="55"/>
      <c r="FP195" s="55"/>
      <c r="FQ195" s="55"/>
      <c r="FR195" s="55"/>
      <c r="FS195" s="55"/>
      <c r="FT195" s="55"/>
      <c r="FU195" s="55"/>
      <c r="FV195" s="55"/>
      <c r="FW195" s="55"/>
      <c r="FX195" s="55"/>
      <c r="FY195" s="55"/>
      <c r="FZ195" s="55"/>
      <c r="GA195" s="55"/>
      <c r="GB195" s="55"/>
      <c r="GC195" s="55"/>
      <c r="GD195" s="55"/>
      <c r="GE195" s="55"/>
      <c r="GF195" s="55"/>
      <c r="GG195" s="55"/>
      <c r="GH195" s="55"/>
      <c r="GI195" s="55"/>
      <c r="GJ195" s="55"/>
      <c r="GK195" s="55"/>
      <c r="GL195" s="55"/>
      <c r="GM195" s="55"/>
    </row>
    <row r="196" spans="1:195" x14ac:dyDescent="0.2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  <c r="AC196" s="55"/>
      <c r="AD196" s="55"/>
      <c r="AE196" s="55"/>
      <c r="AF196" s="55"/>
      <c r="AG196" s="55"/>
      <c r="AH196" s="55"/>
      <c r="AI196" s="55"/>
      <c r="AJ196" s="55"/>
      <c r="AK196" s="55"/>
      <c r="AL196" s="55"/>
      <c r="AM196" s="55"/>
      <c r="AN196" s="55"/>
      <c r="AO196" s="55"/>
      <c r="AP196" s="55"/>
      <c r="AQ196" s="55"/>
      <c r="AR196" s="55"/>
      <c r="AS196" s="55"/>
      <c r="AT196" s="55"/>
      <c r="AU196" s="55"/>
      <c r="AV196" s="55"/>
      <c r="AW196" s="55"/>
      <c r="AX196" s="55"/>
      <c r="AY196" s="55"/>
      <c r="AZ196" s="55"/>
      <c r="BA196" s="55"/>
      <c r="BB196" s="55"/>
      <c r="BC196" s="55"/>
      <c r="BD196" s="55"/>
      <c r="BE196" s="55"/>
      <c r="BF196" s="55"/>
      <c r="BG196" s="55"/>
      <c r="BH196" s="55"/>
      <c r="BI196" s="55"/>
      <c r="BJ196" s="55"/>
      <c r="BK196" s="55"/>
      <c r="BL196" s="55"/>
      <c r="BM196" s="55"/>
      <c r="BN196" s="55"/>
      <c r="BO196" s="55"/>
      <c r="BP196" s="55"/>
      <c r="BQ196" s="55"/>
      <c r="BR196" s="55"/>
      <c r="BS196" s="55"/>
      <c r="BT196" s="55"/>
      <c r="BU196" s="55"/>
      <c r="BV196" s="55"/>
      <c r="BW196" s="55"/>
      <c r="BX196" s="55"/>
      <c r="BY196" s="55"/>
      <c r="BZ196" s="55"/>
      <c r="CA196" s="55"/>
      <c r="CB196" s="55"/>
      <c r="CC196" s="55"/>
      <c r="CD196" s="55"/>
      <c r="CE196" s="55"/>
      <c r="CF196" s="55"/>
      <c r="CG196" s="55"/>
      <c r="CH196" s="55"/>
      <c r="CI196" s="55"/>
      <c r="CJ196" s="55"/>
      <c r="CK196" s="55"/>
      <c r="CL196" s="55"/>
      <c r="CM196" s="55"/>
      <c r="CN196" s="55"/>
      <c r="CO196" s="55"/>
      <c r="CP196" s="55"/>
      <c r="CQ196" s="55"/>
      <c r="CR196" s="55"/>
      <c r="CS196" s="55"/>
      <c r="CT196" s="55"/>
      <c r="CU196" s="55"/>
      <c r="CV196" s="55"/>
      <c r="CW196" s="55"/>
      <c r="CX196" s="55"/>
      <c r="CY196" s="55"/>
      <c r="CZ196" s="55"/>
      <c r="DA196" s="55"/>
      <c r="DB196" s="55"/>
      <c r="DC196" s="55"/>
      <c r="DD196" s="55"/>
      <c r="DE196" s="55"/>
      <c r="DF196" s="55"/>
      <c r="DG196" s="55"/>
      <c r="DH196" s="55"/>
      <c r="DI196" s="55"/>
      <c r="DJ196" s="55"/>
      <c r="DK196" s="55"/>
      <c r="DL196" s="55"/>
      <c r="DM196" s="55"/>
      <c r="DN196" s="55"/>
      <c r="DO196" s="55"/>
      <c r="DP196" s="55"/>
      <c r="DQ196" s="55"/>
      <c r="DR196" s="55"/>
      <c r="DS196" s="55"/>
      <c r="DT196" s="55"/>
      <c r="DU196" s="55"/>
      <c r="DV196" s="55"/>
      <c r="DW196" s="55"/>
      <c r="DX196" s="55"/>
      <c r="DY196" s="55"/>
      <c r="DZ196" s="55"/>
      <c r="EA196" s="55"/>
      <c r="EB196" s="55"/>
      <c r="EC196" s="55"/>
      <c r="ED196" s="55"/>
      <c r="EE196" s="55"/>
      <c r="EF196" s="55"/>
      <c r="EG196" s="55"/>
      <c r="EH196" s="55"/>
      <c r="EI196" s="55"/>
      <c r="EJ196" s="55"/>
      <c r="EK196" s="55"/>
      <c r="EL196" s="55"/>
      <c r="EM196" s="55"/>
      <c r="EN196" s="55"/>
      <c r="EO196" s="55"/>
      <c r="EP196" s="55"/>
      <c r="EQ196" s="55"/>
      <c r="ER196" s="55"/>
      <c r="ES196" s="55"/>
      <c r="ET196" s="55"/>
      <c r="EU196" s="55"/>
      <c r="EV196" s="55"/>
      <c r="EW196" s="55"/>
      <c r="EX196" s="55"/>
      <c r="EY196" s="55"/>
      <c r="EZ196" s="55"/>
      <c r="FA196" s="55"/>
      <c r="FB196" s="55"/>
      <c r="FC196" s="55"/>
      <c r="FD196" s="55"/>
      <c r="FE196" s="55"/>
      <c r="FF196" s="55"/>
      <c r="FG196" s="55"/>
      <c r="FH196" s="55"/>
      <c r="FI196" s="55"/>
      <c r="FJ196" s="55"/>
      <c r="FK196" s="55"/>
      <c r="FL196" s="55"/>
      <c r="FM196" s="55"/>
      <c r="FN196" s="55"/>
      <c r="FO196" s="55"/>
      <c r="FP196" s="55"/>
      <c r="FQ196" s="55"/>
      <c r="FR196" s="55"/>
      <c r="FS196" s="55"/>
      <c r="FT196" s="55"/>
      <c r="FU196" s="55"/>
      <c r="FV196" s="55"/>
      <c r="FW196" s="55"/>
      <c r="FX196" s="55"/>
      <c r="FY196" s="55"/>
      <c r="FZ196" s="55"/>
      <c r="GA196" s="55"/>
      <c r="GB196" s="55"/>
      <c r="GC196" s="55"/>
      <c r="GD196" s="55"/>
      <c r="GE196" s="55"/>
      <c r="GF196" s="55"/>
      <c r="GG196" s="55"/>
      <c r="GH196" s="55"/>
      <c r="GI196" s="55"/>
      <c r="GJ196" s="55"/>
      <c r="GK196" s="55"/>
      <c r="GL196" s="55"/>
      <c r="GM196" s="55"/>
    </row>
    <row r="197" spans="1:195" x14ac:dyDescent="0.2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  <c r="AC197" s="55"/>
      <c r="AD197" s="55"/>
      <c r="AE197" s="55"/>
      <c r="AF197" s="55"/>
      <c r="AG197" s="55"/>
      <c r="AH197" s="55"/>
      <c r="AI197" s="55"/>
      <c r="AJ197" s="55"/>
      <c r="AK197" s="55"/>
      <c r="AL197" s="55"/>
      <c r="AM197" s="55"/>
      <c r="AN197" s="55"/>
      <c r="AO197" s="55"/>
      <c r="AP197" s="55"/>
      <c r="AQ197" s="55"/>
      <c r="AR197" s="55"/>
      <c r="AS197" s="55"/>
      <c r="AT197" s="55"/>
      <c r="AU197" s="55"/>
      <c r="AV197" s="55"/>
      <c r="AW197" s="55"/>
      <c r="AX197" s="55"/>
      <c r="AY197" s="55"/>
      <c r="AZ197" s="55"/>
      <c r="BA197" s="55"/>
      <c r="BB197" s="55"/>
      <c r="BC197" s="55"/>
      <c r="BD197" s="55"/>
      <c r="BE197" s="55"/>
      <c r="BF197" s="55"/>
      <c r="BG197" s="55"/>
      <c r="BH197" s="55"/>
      <c r="BI197" s="55"/>
      <c r="BJ197" s="55"/>
      <c r="BK197" s="55"/>
      <c r="BL197" s="55"/>
      <c r="BM197" s="55"/>
      <c r="BN197" s="55"/>
      <c r="BO197" s="55"/>
      <c r="BP197" s="55"/>
      <c r="BQ197" s="55"/>
      <c r="BR197" s="55"/>
      <c r="BS197" s="55"/>
      <c r="BT197" s="55"/>
      <c r="BU197" s="55"/>
      <c r="BV197" s="55"/>
      <c r="BW197" s="55"/>
      <c r="BX197" s="55"/>
      <c r="BY197" s="55"/>
      <c r="BZ197" s="55"/>
      <c r="CA197" s="55"/>
      <c r="CB197" s="55"/>
      <c r="CC197" s="55"/>
      <c r="CD197" s="55"/>
      <c r="CE197" s="55"/>
      <c r="CF197" s="55"/>
      <c r="CG197" s="55"/>
      <c r="CH197" s="55"/>
      <c r="CI197" s="55"/>
      <c r="CJ197" s="55"/>
      <c r="CK197" s="55"/>
      <c r="CL197" s="55"/>
      <c r="CM197" s="55"/>
      <c r="CN197" s="55"/>
      <c r="CO197" s="55"/>
      <c r="CP197" s="55"/>
      <c r="CQ197" s="55"/>
      <c r="CR197" s="55"/>
      <c r="CS197" s="55"/>
      <c r="CT197" s="55"/>
      <c r="CU197" s="55"/>
      <c r="CV197" s="55"/>
      <c r="CW197" s="55"/>
      <c r="CX197" s="55"/>
      <c r="CY197" s="55"/>
      <c r="CZ197" s="55"/>
      <c r="DA197" s="55"/>
      <c r="DB197" s="55"/>
      <c r="DC197" s="55"/>
      <c r="DD197" s="55"/>
      <c r="DE197" s="55"/>
      <c r="DF197" s="55"/>
      <c r="DG197" s="55"/>
      <c r="DH197" s="55"/>
      <c r="DI197" s="55"/>
      <c r="DJ197" s="55"/>
      <c r="DK197" s="55"/>
      <c r="DL197" s="55"/>
      <c r="DM197" s="55"/>
      <c r="DN197" s="55"/>
      <c r="DO197" s="55"/>
      <c r="DP197" s="55"/>
      <c r="DQ197" s="55"/>
      <c r="DR197" s="55"/>
      <c r="DS197" s="55"/>
      <c r="DT197" s="55"/>
      <c r="DU197" s="55"/>
      <c r="DV197" s="55"/>
      <c r="DW197" s="55"/>
      <c r="DX197" s="55"/>
      <c r="DY197" s="55"/>
      <c r="DZ197" s="55"/>
      <c r="EA197" s="55"/>
      <c r="EB197" s="55"/>
      <c r="EC197" s="55"/>
      <c r="ED197" s="55"/>
      <c r="EE197" s="55"/>
      <c r="EF197" s="55"/>
      <c r="EG197" s="55"/>
      <c r="EH197" s="55"/>
      <c r="EI197" s="55"/>
      <c r="EJ197" s="55"/>
      <c r="EK197" s="55"/>
      <c r="EL197" s="55"/>
      <c r="EM197" s="55"/>
      <c r="EN197" s="55"/>
      <c r="EO197" s="55"/>
      <c r="EP197" s="55"/>
      <c r="EQ197" s="55"/>
      <c r="ER197" s="55"/>
      <c r="ES197" s="55"/>
      <c r="ET197" s="55"/>
      <c r="EU197" s="55"/>
      <c r="EV197" s="55"/>
      <c r="EW197" s="55"/>
      <c r="EX197" s="55"/>
      <c r="EY197" s="55"/>
      <c r="EZ197" s="55"/>
      <c r="FA197" s="55"/>
      <c r="FB197" s="55"/>
      <c r="FC197" s="55"/>
      <c r="FD197" s="55"/>
      <c r="FE197" s="55"/>
      <c r="FF197" s="55"/>
      <c r="FG197" s="55"/>
      <c r="FH197" s="55"/>
      <c r="FI197" s="55"/>
      <c r="FJ197" s="55"/>
      <c r="FK197" s="55"/>
      <c r="FL197" s="55"/>
      <c r="FM197" s="55"/>
      <c r="FN197" s="55"/>
      <c r="FO197" s="55"/>
      <c r="FP197" s="55"/>
      <c r="FQ197" s="55"/>
      <c r="FR197" s="55"/>
      <c r="FS197" s="55"/>
      <c r="FT197" s="55"/>
      <c r="FU197" s="55"/>
      <c r="FV197" s="55"/>
      <c r="FW197" s="55"/>
      <c r="FX197" s="55"/>
      <c r="FY197" s="55"/>
      <c r="FZ197" s="55"/>
      <c r="GA197" s="55"/>
      <c r="GB197" s="55"/>
      <c r="GC197" s="55"/>
      <c r="GD197" s="55"/>
      <c r="GE197" s="55"/>
      <c r="GF197" s="55"/>
      <c r="GG197" s="55"/>
      <c r="GH197" s="55"/>
      <c r="GI197" s="55"/>
      <c r="GJ197" s="55"/>
      <c r="GK197" s="55"/>
      <c r="GL197" s="55"/>
      <c r="GM197" s="55"/>
    </row>
    <row r="198" spans="1:195" x14ac:dyDescent="0.2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  <c r="AC198" s="55"/>
      <c r="AD198" s="55"/>
      <c r="AE198" s="55"/>
      <c r="AF198" s="55"/>
      <c r="AG198" s="55"/>
      <c r="AH198" s="55"/>
      <c r="AI198" s="55"/>
      <c r="AJ198" s="55"/>
      <c r="AK198" s="55"/>
      <c r="AL198" s="55"/>
      <c r="AM198" s="55"/>
      <c r="AN198" s="55"/>
      <c r="AO198" s="55"/>
      <c r="AP198" s="55"/>
      <c r="AQ198" s="55"/>
      <c r="AR198" s="55"/>
      <c r="AS198" s="55"/>
      <c r="AT198" s="55"/>
      <c r="AU198" s="55"/>
      <c r="AV198" s="55"/>
      <c r="AW198" s="55"/>
      <c r="AX198" s="55"/>
      <c r="AY198" s="55"/>
      <c r="AZ198" s="55"/>
      <c r="BA198" s="55"/>
      <c r="BB198" s="55"/>
      <c r="BC198" s="55"/>
      <c r="BD198" s="55"/>
      <c r="BE198" s="55"/>
      <c r="BF198" s="55"/>
      <c r="BG198" s="55"/>
      <c r="BH198" s="55"/>
      <c r="BI198" s="55"/>
      <c r="BJ198" s="55"/>
      <c r="BK198" s="55"/>
      <c r="BL198" s="55"/>
      <c r="BM198" s="55"/>
      <c r="BN198" s="55"/>
      <c r="BO198" s="55"/>
      <c r="BP198" s="55"/>
      <c r="BQ198" s="55"/>
      <c r="BR198" s="55"/>
      <c r="BS198" s="55"/>
      <c r="BT198" s="55"/>
      <c r="BU198" s="55"/>
      <c r="BV198" s="55"/>
      <c r="BW198" s="55"/>
      <c r="BX198" s="55"/>
      <c r="BY198" s="55"/>
      <c r="BZ198" s="55"/>
      <c r="CA198" s="55"/>
      <c r="CB198" s="55"/>
      <c r="CC198" s="55"/>
      <c r="CD198" s="55"/>
      <c r="CE198" s="55"/>
      <c r="CF198" s="55"/>
      <c r="CG198" s="55"/>
      <c r="CH198" s="55"/>
      <c r="CI198" s="55"/>
      <c r="CJ198" s="55"/>
      <c r="CK198" s="55"/>
      <c r="CL198" s="55"/>
      <c r="CM198" s="55"/>
      <c r="CN198" s="55"/>
      <c r="CO198" s="55"/>
      <c r="CP198" s="55"/>
      <c r="CQ198" s="55"/>
      <c r="CR198" s="55"/>
      <c r="CS198" s="55"/>
      <c r="CT198" s="55"/>
      <c r="CU198" s="55"/>
      <c r="CV198" s="55"/>
      <c r="CW198" s="55"/>
      <c r="CX198" s="55"/>
      <c r="CY198" s="55"/>
      <c r="CZ198" s="55"/>
      <c r="DA198" s="55"/>
      <c r="DB198" s="55"/>
      <c r="DC198" s="55"/>
      <c r="DD198" s="55"/>
      <c r="DE198" s="55"/>
      <c r="DF198" s="55"/>
      <c r="DG198" s="55"/>
      <c r="DH198" s="55"/>
      <c r="DI198" s="55"/>
      <c r="DJ198" s="55"/>
      <c r="DK198" s="55"/>
      <c r="DL198" s="55"/>
      <c r="DM198" s="55"/>
      <c r="DN198" s="55"/>
      <c r="DO198" s="55"/>
      <c r="DP198" s="55"/>
      <c r="DQ198" s="55"/>
      <c r="DR198" s="55"/>
      <c r="DS198" s="55"/>
      <c r="DT198" s="55"/>
      <c r="DU198" s="55"/>
      <c r="DV198" s="55"/>
      <c r="DW198" s="55"/>
      <c r="DX198" s="55"/>
      <c r="DY198" s="55"/>
      <c r="DZ198" s="55"/>
      <c r="EA198" s="55"/>
      <c r="EB198" s="55"/>
      <c r="EC198" s="55"/>
      <c r="ED198" s="55"/>
      <c r="EE198" s="55"/>
      <c r="EF198" s="55"/>
      <c r="EG198" s="55"/>
      <c r="EH198" s="55"/>
      <c r="EI198" s="55"/>
      <c r="EJ198" s="55"/>
      <c r="EK198" s="55"/>
      <c r="EL198" s="55"/>
      <c r="EM198" s="55"/>
      <c r="EN198" s="55"/>
      <c r="EO198" s="55"/>
      <c r="EP198" s="55"/>
      <c r="EQ198" s="55"/>
      <c r="ER198" s="55"/>
      <c r="ES198" s="55"/>
      <c r="ET198" s="55"/>
      <c r="EU198" s="55"/>
      <c r="EV198" s="55"/>
      <c r="EW198" s="55"/>
      <c r="EX198" s="55"/>
      <c r="EY198" s="55"/>
      <c r="EZ198" s="55"/>
      <c r="FA198" s="55"/>
      <c r="FB198" s="55"/>
      <c r="FC198" s="55"/>
      <c r="FD198" s="55"/>
      <c r="FE198" s="55"/>
      <c r="FF198" s="55"/>
      <c r="FG198" s="55"/>
      <c r="FH198" s="55"/>
      <c r="FI198" s="55"/>
      <c r="FJ198" s="55"/>
      <c r="FK198" s="55"/>
      <c r="FL198" s="55"/>
      <c r="FM198" s="55"/>
      <c r="FN198" s="55"/>
      <c r="FO198" s="55"/>
      <c r="FP198" s="55"/>
      <c r="FQ198" s="55"/>
      <c r="FR198" s="55"/>
      <c r="FS198" s="55"/>
      <c r="FT198" s="55"/>
      <c r="FU198" s="55"/>
      <c r="FV198" s="55"/>
      <c r="FW198" s="55"/>
      <c r="FX198" s="55"/>
      <c r="FY198" s="55"/>
      <c r="FZ198" s="55"/>
      <c r="GA198" s="55"/>
      <c r="GB198" s="55"/>
      <c r="GC198" s="55"/>
      <c r="GD198" s="55"/>
      <c r="GE198" s="55"/>
      <c r="GF198" s="55"/>
      <c r="GG198" s="55"/>
      <c r="GH198" s="55"/>
      <c r="GI198" s="55"/>
      <c r="GJ198" s="55"/>
      <c r="GK198" s="55"/>
      <c r="GL198" s="55"/>
      <c r="GM198" s="55"/>
    </row>
    <row r="199" spans="1:195" x14ac:dyDescent="0.2">
      <c r="A199" s="55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  <c r="AC199" s="55"/>
      <c r="AD199" s="55"/>
      <c r="AE199" s="55"/>
      <c r="AF199" s="55"/>
      <c r="AG199" s="55"/>
      <c r="AH199" s="55"/>
      <c r="AI199" s="55"/>
      <c r="AJ199" s="55"/>
      <c r="AK199" s="55"/>
      <c r="AL199" s="55"/>
      <c r="AM199" s="55"/>
      <c r="AN199" s="55"/>
      <c r="AO199" s="55"/>
      <c r="AP199" s="55"/>
      <c r="AQ199" s="55"/>
      <c r="AR199" s="55"/>
      <c r="AS199" s="55"/>
      <c r="AT199" s="55"/>
      <c r="AU199" s="55"/>
      <c r="AV199" s="55"/>
      <c r="AW199" s="55"/>
      <c r="AX199" s="55"/>
      <c r="AY199" s="55"/>
      <c r="AZ199" s="55"/>
      <c r="BA199" s="55"/>
      <c r="BB199" s="55"/>
      <c r="BC199" s="55"/>
      <c r="BD199" s="55"/>
      <c r="BE199" s="55"/>
      <c r="BF199" s="55"/>
      <c r="BG199" s="55"/>
      <c r="BH199" s="55"/>
      <c r="BI199" s="55"/>
      <c r="BJ199" s="55"/>
      <c r="BK199" s="55"/>
      <c r="BL199" s="55"/>
      <c r="BM199" s="55"/>
      <c r="BN199" s="55"/>
      <c r="BO199" s="55"/>
      <c r="BP199" s="55"/>
      <c r="BQ199" s="55"/>
      <c r="BR199" s="55"/>
      <c r="BS199" s="55"/>
      <c r="BT199" s="55"/>
      <c r="BU199" s="55"/>
      <c r="BV199" s="55"/>
      <c r="BW199" s="55"/>
      <c r="BX199" s="55"/>
      <c r="BY199" s="55"/>
      <c r="BZ199" s="55"/>
      <c r="CA199" s="55"/>
      <c r="CB199" s="55"/>
      <c r="CC199" s="55"/>
      <c r="CD199" s="55"/>
      <c r="CE199" s="55"/>
      <c r="CF199" s="55"/>
      <c r="CG199" s="55"/>
      <c r="CH199" s="55"/>
      <c r="CI199" s="55"/>
      <c r="CJ199" s="55"/>
      <c r="CK199" s="55"/>
      <c r="CL199" s="55"/>
      <c r="CM199" s="55"/>
      <c r="CN199" s="55"/>
      <c r="CO199" s="55"/>
      <c r="CP199" s="55"/>
      <c r="CQ199" s="55"/>
      <c r="CR199" s="55"/>
      <c r="CS199" s="55"/>
      <c r="CT199" s="55"/>
      <c r="CU199" s="55"/>
      <c r="CV199" s="55"/>
      <c r="CW199" s="55"/>
      <c r="CX199" s="55"/>
      <c r="CY199" s="55"/>
      <c r="CZ199" s="55"/>
      <c r="DA199" s="55"/>
      <c r="DB199" s="55"/>
      <c r="DC199" s="55"/>
      <c r="DD199" s="55"/>
      <c r="DE199" s="55"/>
      <c r="DF199" s="55"/>
      <c r="DG199" s="55"/>
      <c r="DH199" s="55"/>
      <c r="DI199" s="55"/>
      <c r="DJ199" s="55"/>
      <c r="DK199" s="55"/>
      <c r="DL199" s="55"/>
      <c r="DM199" s="55"/>
      <c r="DN199" s="55"/>
      <c r="DO199" s="55"/>
      <c r="DP199" s="55"/>
      <c r="DQ199" s="55"/>
      <c r="DR199" s="55"/>
      <c r="DS199" s="55"/>
      <c r="DT199" s="55"/>
      <c r="DU199" s="55"/>
      <c r="DV199" s="55"/>
      <c r="DW199" s="55"/>
      <c r="DX199" s="55"/>
      <c r="DY199" s="55"/>
      <c r="DZ199" s="55"/>
      <c r="EA199" s="55"/>
      <c r="EB199" s="55"/>
      <c r="EC199" s="55"/>
      <c r="ED199" s="55"/>
      <c r="EE199" s="55"/>
      <c r="EF199" s="55"/>
      <c r="EG199" s="55"/>
      <c r="EH199" s="55"/>
      <c r="EI199" s="55"/>
      <c r="EJ199" s="55"/>
      <c r="EK199" s="55"/>
      <c r="EL199" s="55"/>
      <c r="EM199" s="55"/>
      <c r="EN199" s="55"/>
      <c r="EO199" s="55"/>
      <c r="EP199" s="55"/>
      <c r="EQ199" s="55"/>
      <c r="ER199" s="55"/>
      <c r="ES199" s="55"/>
      <c r="ET199" s="55"/>
      <c r="EU199" s="55"/>
      <c r="EV199" s="55"/>
      <c r="EW199" s="55"/>
      <c r="EX199" s="55"/>
      <c r="EY199" s="55"/>
      <c r="EZ199" s="55"/>
      <c r="FA199" s="55"/>
      <c r="FB199" s="55"/>
      <c r="FC199" s="55"/>
      <c r="FD199" s="55"/>
      <c r="FE199" s="55"/>
      <c r="FF199" s="55"/>
      <c r="FG199" s="55"/>
      <c r="FH199" s="55"/>
      <c r="FI199" s="55"/>
      <c r="FJ199" s="55"/>
      <c r="FK199" s="55"/>
      <c r="FL199" s="55"/>
      <c r="FM199" s="55"/>
      <c r="FN199" s="55"/>
      <c r="FO199" s="55"/>
      <c r="FP199" s="55"/>
      <c r="FQ199" s="55"/>
      <c r="FR199" s="55"/>
      <c r="FS199" s="55"/>
      <c r="FT199" s="55"/>
      <c r="FU199" s="55"/>
      <c r="FV199" s="55"/>
      <c r="FW199" s="55"/>
      <c r="FX199" s="55"/>
      <c r="FY199" s="55"/>
      <c r="FZ199" s="55"/>
      <c r="GA199" s="55"/>
      <c r="GB199" s="55"/>
      <c r="GC199" s="55"/>
      <c r="GD199" s="55"/>
      <c r="GE199" s="55"/>
      <c r="GF199" s="55"/>
      <c r="GG199" s="55"/>
      <c r="GH199" s="55"/>
      <c r="GI199" s="55"/>
      <c r="GJ199" s="55"/>
      <c r="GK199" s="55"/>
      <c r="GL199" s="55"/>
      <c r="GM199" s="55"/>
    </row>
    <row r="200" spans="1:195" x14ac:dyDescent="0.2">
      <c r="A200" s="55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  <c r="AC200" s="55"/>
      <c r="AD200" s="55"/>
      <c r="AE200" s="55"/>
      <c r="AF200" s="55"/>
      <c r="AG200" s="55"/>
      <c r="AH200" s="55"/>
      <c r="AI200" s="55"/>
      <c r="AJ200" s="55"/>
      <c r="AK200" s="55"/>
      <c r="AL200" s="55"/>
      <c r="AM200" s="55"/>
      <c r="AN200" s="55"/>
      <c r="AO200" s="55"/>
      <c r="AP200" s="55"/>
      <c r="AQ200" s="55"/>
      <c r="AR200" s="55"/>
      <c r="AS200" s="55"/>
      <c r="AT200" s="55"/>
      <c r="AU200" s="55"/>
      <c r="AV200" s="55"/>
      <c r="AW200" s="55"/>
      <c r="AX200" s="55"/>
      <c r="AY200" s="55"/>
      <c r="AZ200" s="55"/>
      <c r="BA200" s="55"/>
      <c r="BB200" s="55"/>
      <c r="BC200" s="55"/>
      <c r="BD200" s="55"/>
      <c r="BE200" s="55"/>
      <c r="BF200" s="55"/>
      <c r="BG200" s="55"/>
      <c r="BH200" s="55"/>
      <c r="BI200" s="55"/>
      <c r="BJ200" s="55"/>
      <c r="BK200" s="55"/>
      <c r="BL200" s="55"/>
      <c r="BM200" s="55"/>
      <c r="BN200" s="55"/>
      <c r="BO200" s="55"/>
      <c r="BP200" s="55"/>
      <c r="BQ200" s="55"/>
      <c r="BR200" s="55"/>
      <c r="BS200" s="55"/>
      <c r="BT200" s="55"/>
      <c r="BU200" s="55"/>
      <c r="BV200" s="55"/>
      <c r="BW200" s="55"/>
      <c r="BX200" s="55"/>
      <c r="BY200" s="55"/>
      <c r="BZ200" s="55"/>
      <c r="CA200" s="55"/>
      <c r="CB200" s="55"/>
      <c r="CC200" s="55"/>
      <c r="CD200" s="55"/>
      <c r="CE200" s="55"/>
      <c r="CF200" s="55"/>
      <c r="CG200" s="55"/>
      <c r="CH200" s="55"/>
      <c r="CI200" s="55"/>
      <c r="CJ200" s="55"/>
      <c r="CK200" s="55"/>
      <c r="CL200" s="55"/>
      <c r="CM200" s="55"/>
      <c r="CN200" s="55"/>
      <c r="CO200" s="55"/>
      <c r="CP200" s="55"/>
      <c r="CQ200" s="55"/>
      <c r="CR200" s="55"/>
      <c r="CS200" s="55"/>
      <c r="CT200" s="55"/>
      <c r="CU200" s="55"/>
      <c r="CV200" s="55"/>
      <c r="CW200" s="55"/>
      <c r="CX200" s="55"/>
      <c r="CY200" s="55"/>
      <c r="CZ200" s="55"/>
      <c r="DA200" s="55"/>
      <c r="DB200" s="55"/>
      <c r="DC200" s="55"/>
      <c r="DD200" s="55"/>
      <c r="DE200" s="55"/>
      <c r="DF200" s="55"/>
      <c r="DG200" s="55"/>
      <c r="DH200" s="55"/>
      <c r="DI200" s="55"/>
      <c r="DJ200" s="55"/>
      <c r="DK200" s="55"/>
      <c r="DL200" s="55"/>
      <c r="DM200" s="55"/>
      <c r="DN200" s="55"/>
      <c r="DO200" s="55"/>
      <c r="DP200" s="55"/>
      <c r="DQ200" s="55"/>
      <c r="DR200" s="55"/>
      <c r="DS200" s="55"/>
      <c r="DT200" s="55"/>
      <c r="DU200" s="55"/>
      <c r="DV200" s="55"/>
      <c r="DW200" s="55"/>
      <c r="DX200" s="55"/>
      <c r="DY200" s="55"/>
      <c r="DZ200" s="55"/>
      <c r="EA200" s="55"/>
      <c r="EB200" s="55"/>
      <c r="EC200" s="55"/>
      <c r="ED200" s="55"/>
      <c r="EE200" s="55"/>
      <c r="EF200" s="55"/>
      <c r="EG200" s="55"/>
      <c r="EH200" s="55"/>
      <c r="EI200" s="55"/>
      <c r="EJ200" s="55"/>
      <c r="EK200" s="55"/>
      <c r="EL200" s="55"/>
      <c r="EM200" s="55"/>
      <c r="EN200" s="55"/>
      <c r="EO200" s="55"/>
      <c r="EP200" s="55"/>
      <c r="EQ200" s="55"/>
      <c r="ER200" s="55"/>
      <c r="ES200" s="55"/>
      <c r="ET200" s="55"/>
      <c r="EU200" s="55"/>
      <c r="EV200" s="55"/>
      <c r="EW200" s="55"/>
      <c r="EX200" s="55"/>
      <c r="EY200" s="55"/>
      <c r="EZ200" s="55"/>
      <c r="FA200" s="55"/>
      <c r="FB200" s="55"/>
      <c r="FC200" s="55"/>
      <c r="FD200" s="55"/>
      <c r="FE200" s="55"/>
      <c r="FF200" s="55"/>
      <c r="FG200" s="55"/>
      <c r="FH200" s="55"/>
      <c r="FI200" s="55"/>
      <c r="FJ200" s="55"/>
      <c r="FK200" s="55"/>
      <c r="FL200" s="55"/>
      <c r="FM200" s="55"/>
      <c r="FN200" s="55"/>
      <c r="FO200" s="55"/>
      <c r="FP200" s="55"/>
      <c r="FQ200" s="55"/>
      <c r="FR200" s="55"/>
      <c r="FS200" s="55"/>
      <c r="FT200" s="55"/>
      <c r="FU200" s="55"/>
      <c r="FV200" s="55"/>
      <c r="FW200" s="55"/>
      <c r="FX200" s="55"/>
      <c r="FY200" s="55"/>
      <c r="FZ200" s="55"/>
      <c r="GA200" s="55"/>
      <c r="GB200" s="55"/>
      <c r="GC200" s="55"/>
      <c r="GD200" s="55"/>
      <c r="GE200" s="55"/>
      <c r="GF200" s="55"/>
      <c r="GG200" s="55"/>
      <c r="GH200" s="55"/>
      <c r="GI200" s="55"/>
      <c r="GJ200" s="55"/>
      <c r="GK200" s="55"/>
      <c r="GL200" s="55"/>
      <c r="GM200" s="55"/>
    </row>
    <row r="201" spans="1:195" x14ac:dyDescent="0.2">
      <c r="A201" s="55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  <c r="AB201" s="55"/>
      <c r="AC201" s="55"/>
      <c r="AD201" s="55"/>
      <c r="AE201" s="55"/>
      <c r="AF201" s="55"/>
      <c r="AG201" s="55"/>
      <c r="AH201" s="55"/>
      <c r="AI201" s="55"/>
      <c r="AJ201" s="55"/>
      <c r="AK201" s="55"/>
      <c r="AL201" s="55"/>
      <c r="AM201" s="55"/>
      <c r="AN201" s="55"/>
      <c r="AO201" s="55"/>
      <c r="AP201" s="55"/>
      <c r="AQ201" s="55"/>
      <c r="AR201" s="55"/>
      <c r="AS201" s="55"/>
      <c r="AT201" s="55"/>
      <c r="AU201" s="55"/>
      <c r="AV201" s="55"/>
      <c r="AW201" s="55"/>
      <c r="AX201" s="55"/>
      <c r="AY201" s="55"/>
      <c r="AZ201" s="55"/>
      <c r="BA201" s="55"/>
      <c r="BB201" s="55"/>
      <c r="BC201" s="55"/>
      <c r="BD201" s="55"/>
      <c r="BE201" s="55"/>
      <c r="BF201" s="55"/>
      <c r="BG201" s="55"/>
      <c r="BH201" s="55"/>
      <c r="BI201" s="55"/>
      <c r="BJ201" s="55"/>
      <c r="BK201" s="55"/>
      <c r="BL201" s="55"/>
      <c r="BM201" s="55"/>
      <c r="BN201" s="55"/>
      <c r="BO201" s="55"/>
      <c r="BP201" s="55"/>
      <c r="BQ201" s="55"/>
      <c r="BR201" s="55"/>
      <c r="BS201" s="55"/>
      <c r="BT201" s="55"/>
      <c r="BU201" s="55"/>
      <c r="BV201" s="55"/>
      <c r="BW201" s="55"/>
      <c r="BX201" s="55"/>
      <c r="BY201" s="55"/>
      <c r="BZ201" s="55"/>
      <c r="CA201" s="55"/>
      <c r="CB201" s="55"/>
      <c r="CC201" s="55"/>
      <c r="CD201" s="55"/>
      <c r="CE201" s="55"/>
      <c r="CF201" s="55"/>
      <c r="CG201" s="55"/>
      <c r="CH201" s="55"/>
      <c r="CI201" s="55"/>
      <c r="CJ201" s="55"/>
      <c r="CK201" s="55"/>
      <c r="CL201" s="55"/>
      <c r="CM201" s="55"/>
      <c r="CN201" s="55"/>
      <c r="CO201" s="55"/>
      <c r="CP201" s="55"/>
      <c r="CQ201" s="55"/>
      <c r="CR201" s="55"/>
      <c r="CS201" s="55"/>
      <c r="CT201" s="55"/>
      <c r="CU201" s="55"/>
      <c r="CV201" s="55"/>
      <c r="CW201" s="55"/>
      <c r="CX201" s="55"/>
      <c r="CY201" s="55"/>
      <c r="CZ201" s="55"/>
      <c r="DA201" s="55"/>
      <c r="DB201" s="55"/>
      <c r="DC201" s="55"/>
      <c r="DD201" s="55"/>
      <c r="DE201" s="55"/>
      <c r="DF201" s="55"/>
      <c r="DG201" s="55"/>
      <c r="DH201" s="55"/>
      <c r="DI201" s="55"/>
      <c r="DJ201" s="55"/>
      <c r="DK201" s="55"/>
      <c r="DL201" s="55"/>
      <c r="DM201" s="55"/>
      <c r="DN201" s="55"/>
      <c r="DO201" s="55"/>
      <c r="DP201" s="55"/>
      <c r="DQ201" s="55"/>
      <c r="DR201" s="55"/>
      <c r="DS201" s="55"/>
      <c r="DT201" s="55"/>
      <c r="DU201" s="55"/>
      <c r="DV201" s="55"/>
      <c r="DW201" s="55"/>
      <c r="DX201" s="55"/>
      <c r="DY201" s="55"/>
      <c r="DZ201" s="55"/>
      <c r="EA201" s="55"/>
      <c r="EB201" s="55"/>
      <c r="EC201" s="55"/>
      <c r="ED201" s="55"/>
      <c r="EE201" s="55"/>
      <c r="EF201" s="55"/>
      <c r="EG201" s="55"/>
      <c r="EH201" s="55"/>
      <c r="EI201" s="55"/>
      <c r="EJ201" s="55"/>
      <c r="EK201" s="55"/>
      <c r="EL201" s="55"/>
      <c r="EM201" s="55"/>
      <c r="EN201" s="55"/>
      <c r="EO201" s="55"/>
      <c r="EP201" s="55"/>
      <c r="EQ201" s="55"/>
      <c r="ER201" s="55"/>
      <c r="ES201" s="55"/>
      <c r="ET201" s="55"/>
      <c r="EU201" s="55"/>
      <c r="EV201" s="55"/>
      <c r="EW201" s="55"/>
      <c r="EX201" s="55"/>
      <c r="EY201" s="55"/>
      <c r="EZ201" s="55"/>
      <c r="FA201" s="55"/>
      <c r="FB201" s="55"/>
      <c r="FC201" s="55"/>
      <c r="FD201" s="55"/>
      <c r="FE201" s="55"/>
      <c r="FF201" s="55"/>
      <c r="FG201" s="55"/>
      <c r="FH201" s="55"/>
      <c r="FI201" s="55"/>
      <c r="FJ201" s="55"/>
      <c r="FK201" s="55"/>
      <c r="FL201" s="55"/>
      <c r="FM201" s="55"/>
      <c r="FN201" s="55"/>
      <c r="FO201" s="55"/>
      <c r="FP201" s="55"/>
      <c r="FQ201" s="55"/>
      <c r="FR201" s="55"/>
      <c r="FS201" s="55"/>
      <c r="FT201" s="55"/>
      <c r="FU201" s="55"/>
      <c r="FV201" s="55"/>
      <c r="FW201" s="55"/>
      <c r="FX201" s="55"/>
      <c r="FY201" s="55"/>
      <c r="FZ201" s="55"/>
      <c r="GA201" s="55"/>
      <c r="GB201" s="55"/>
      <c r="GC201" s="55"/>
      <c r="GD201" s="55"/>
      <c r="GE201" s="55"/>
      <c r="GF201" s="55"/>
      <c r="GG201" s="55"/>
      <c r="GH201" s="55"/>
      <c r="GI201" s="55"/>
      <c r="GJ201" s="55"/>
      <c r="GK201" s="55"/>
      <c r="GL201" s="55"/>
      <c r="GM201" s="55"/>
    </row>
    <row r="202" spans="1:195" x14ac:dyDescent="0.2">
      <c r="A202" s="55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  <c r="AC202" s="55"/>
      <c r="AD202" s="55"/>
      <c r="AE202" s="55"/>
      <c r="AF202" s="55"/>
      <c r="AG202" s="55"/>
      <c r="AH202" s="55"/>
      <c r="AI202" s="55"/>
      <c r="AJ202" s="55"/>
      <c r="AK202" s="55"/>
      <c r="AL202" s="55"/>
      <c r="AM202" s="55"/>
      <c r="AN202" s="55"/>
      <c r="AO202" s="55"/>
      <c r="AP202" s="55"/>
      <c r="AQ202" s="55"/>
      <c r="AR202" s="55"/>
      <c r="AS202" s="55"/>
      <c r="AT202" s="55"/>
      <c r="AU202" s="55"/>
      <c r="AV202" s="55"/>
      <c r="AW202" s="55"/>
      <c r="AX202" s="55"/>
      <c r="AY202" s="55"/>
      <c r="AZ202" s="55"/>
      <c r="BA202" s="55"/>
      <c r="BB202" s="55"/>
      <c r="BC202" s="55"/>
      <c r="BD202" s="55"/>
      <c r="BE202" s="55"/>
      <c r="BF202" s="55"/>
      <c r="BG202" s="55"/>
      <c r="BH202" s="55"/>
      <c r="BI202" s="55"/>
      <c r="BJ202" s="55"/>
      <c r="BK202" s="55"/>
      <c r="BL202" s="55"/>
      <c r="BM202" s="55"/>
      <c r="BN202" s="55"/>
      <c r="BO202" s="55"/>
      <c r="BP202" s="55"/>
      <c r="BQ202" s="55"/>
      <c r="BR202" s="55"/>
      <c r="BS202" s="55"/>
      <c r="BT202" s="55"/>
      <c r="BU202" s="55"/>
      <c r="BV202" s="55"/>
      <c r="BW202" s="55"/>
      <c r="BX202" s="55"/>
      <c r="BY202" s="55"/>
      <c r="BZ202" s="55"/>
      <c r="CA202" s="55"/>
      <c r="CB202" s="55"/>
      <c r="CC202" s="55"/>
      <c r="CD202" s="55"/>
      <c r="CE202" s="55"/>
      <c r="CF202" s="55"/>
      <c r="CG202" s="55"/>
      <c r="CH202" s="55"/>
      <c r="CI202" s="55"/>
      <c r="CJ202" s="55"/>
      <c r="CK202" s="55"/>
      <c r="CL202" s="55"/>
      <c r="CM202" s="55"/>
      <c r="CN202" s="55"/>
      <c r="CO202" s="55"/>
      <c r="CP202" s="55"/>
      <c r="CQ202" s="55"/>
      <c r="CR202" s="55"/>
      <c r="CS202" s="55"/>
      <c r="CT202" s="55"/>
      <c r="CU202" s="55"/>
      <c r="CV202" s="55"/>
      <c r="CW202" s="55"/>
      <c r="CX202" s="55"/>
      <c r="CY202" s="55"/>
      <c r="CZ202" s="55"/>
      <c r="DA202" s="55"/>
      <c r="DB202" s="55"/>
      <c r="DC202" s="55"/>
      <c r="DD202" s="55"/>
      <c r="DE202" s="55"/>
      <c r="DF202" s="55"/>
      <c r="DG202" s="55"/>
      <c r="DH202" s="55"/>
      <c r="DI202" s="55"/>
      <c r="DJ202" s="55"/>
      <c r="DK202" s="55"/>
      <c r="DL202" s="55"/>
      <c r="DM202" s="55"/>
      <c r="DN202" s="55"/>
      <c r="DO202" s="55"/>
      <c r="DP202" s="55"/>
      <c r="DQ202" s="55"/>
      <c r="DR202" s="55"/>
      <c r="DS202" s="55"/>
      <c r="DT202" s="55"/>
      <c r="DU202" s="55"/>
      <c r="DV202" s="55"/>
      <c r="DW202" s="55"/>
      <c r="DX202" s="55"/>
      <c r="DY202" s="55"/>
      <c r="DZ202" s="55"/>
      <c r="EA202" s="55"/>
      <c r="EB202" s="55"/>
      <c r="EC202" s="55"/>
      <c r="ED202" s="55"/>
      <c r="EE202" s="55"/>
      <c r="EF202" s="55"/>
      <c r="EG202" s="55"/>
      <c r="EH202" s="55"/>
      <c r="EI202" s="55"/>
      <c r="EJ202" s="55"/>
      <c r="EK202" s="55"/>
      <c r="EL202" s="55"/>
      <c r="EM202" s="55"/>
      <c r="EN202" s="55"/>
      <c r="EO202" s="55"/>
      <c r="EP202" s="55"/>
      <c r="EQ202" s="55"/>
      <c r="ER202" s="55"/>
      <c r="ES202" s="55"/>
      <c r="ET202" s="55"/>
      <c r="EU202" s="55"/>
      <c r="EV202" s="55"/>
      <c r="EW202" s="55"/>
      <c r="EX202" s="55"/>
      <c r="EY202" s="55"/>
      <c r="EZ202" s="55"/>
      <c r="FA202" s="55"/>
      <c r="FB202" s="55"/>
      <c r="FC202" s="55"/>
      <c r="FD202" s="55"/>
      <c r="FE202" s="55"/>
      <c r="FF202" s="55"/>
      <c r="FG202" s="55"/>
      <c r="FH202" s="55"/>
      <c r="FI202" s="55"/>
      <c r="FJ202" s="55"/>
      <c r="FK202" s="55"/>
      <c r="FL202" s="55"/>
      <c r="FM202" s="55"/>
      <c r="FN202" s="55"/>
      <c r="FO202" s="55"/>
      <c r="FP202" s="55"/>
      <c r="FQ202" s="55"/>
      <c r="FR202" s="55"/>
      <c r="FS202" s="55"/>
      <c r="FT202" s="55"/>
      <c r="FU202" s="55"/>
      <c r="FV202" s="55"/>
      <c r="FW202" s="55"/>
      <c r="FX202" s="55"/>
      <c r="FY202" s="55"/>
      <c r="FZ202" s="55"/>
      <c r="GA202" s="55"/>
      <c r="GB202" s="55"/>
      <c r="GC202" s="55"/>
      <c r="GD202" s="55"/>
      <c r="GE202" s="55"/>
      <c r="GF202" s="55"/>
      <c r="GG202" s="55"/>
      <c r="GH202" s="55"/>
      <c r="GI202" s="55"/>
      <c r="GJ202" s="55"/>
      <c r="GK202" s="55"/>
      <c r="GL202" s="55"/>
      <c r="GM202" s="55"/>
    </row>
    <row r="203" spans="1:195" x14ac:dyDescent="0.2">
      <c r="A203" s="55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/>
      <c r="AB203" s="55"/>
      <c r="AC203" s="55"/>
      <c r="AD203" s="55"/>
      <c r="AE203" s="55"/>
      <c r="AF203" s="55"/>
      <c r="AG203" s="55"/>
      <c r="AH203" s="55"/>
      <c r="AI203" s="55"/>
      <c r="AJ203" s="55"/>
      <c r="AK203" s="55"/>
      <c r="AL203" s="55"/>
      <c r="AM203" s="55"/>
      <c r="AN203" s="55"/>
      <c r="AO203" s="55"/>
      <c r="AP203" s="55"/>
      <c r="AQ203" s="55"/>
      <c r="AR203" s="55"/>
      <c r="AS203" s="55"/>
      <c r="AT203" s="55"/>
      <c r="AU203" s="55"/>
      <c r="AV203" s="55"/>
      <c r="AW203" s="55"/>
      <c r="AX203" s="55"/>
      <c r="AY203" s="55"/>
      <c r="AZ203" s="55"/>
      <c r="BA203" s="55"/>
      <c r="BB203" s="55"/>
      <c r="BC203" s="55"/>
      <c r="BD203" s="55"/>
      <c r="BE203" s="55"/>
      <c r="BF203" s="55"/>
      <c r="BG203" s="55"/>
      <c r="BH203" s="55"/>
      <c r="BI203" s="55"/>
      <c r="BJ203" s="55"/>
      <c r="BK203" s="55"/>
      <c r="BL203" s="55"/>
      <c r="BM203" s="55"/>
      <c r="BN203" s="55"/>
      <c r="BO203" s="55"/>
      <c r="BP203" s="55"/>
      <c r="BQ203" s="55"/>
      <c r="BR203" s="55"/>
      <c r="BS203" s="55"/>
      <c r="BT203" s="55"/>
      <c r="BU203" s="55"/>
      <c r="BV203" s="55"/>
      <c r="BW203" s="55"/>
      <c r="BX203" s="55"/>
      <c r="BY203" s="55"/>
      <c r="BZ203" s="55"/>
      <c r="CA203" s="55"/>
      <c r="CB203" s="55"/>
      <c r="CC203" s="55"/>
      <c r="CD203" s="55"/>
      <c r="CE203" s="55"/>
      <c r="CF203" s="55"/>
      <c r="CG203" s="55"/>
      <c r="CH203" s="55"/>
      <c r="CI203" s="55"/>
      <c r="CJ203" s="55"/>
      <c r="CK203" s="55"/>
      <c r="CL203" s="55"/>
      <c r="CM203" s="55"/>
      <c r="CN203" s="55"/>
      <c r="CO203" s="55"/>
      <c r="CP203" s="55"/>
      <c r="CQ203" s="55"/>
      <c r="CR203" s="55"/>
      <c r="CS203" s="55"/>
      <c r="CT203" s="55"/>
      <c r="CU203" s="55"/>
      <c r="CV203" s="55"/>
      <c r="CW203" s="55"/>
      <c r="CX203" s="55"/>
      <c r="CY203" s="55"/>
      <c r="CZ203" s="55"/>
      <c r="DA203" s="55"/>
      <c r="DB203" s="55"/>
      <c r="DC203" s="55"/>
      <c r="DD203" s="55"/>
      <c r="DE203" s="55"/>
      <c r="DF203" s="55"/>
      <c r="DG203" s="55"/>
      <c r="DH203" s="55"/>
      <c r="DI203" s="55"/>
      <c r="DJ203" s="55"/>
      <c r="DK203" s="55"/>
      <c r="DL203" s="55"/>
      <c r="DM203" s="55"/>
      <c r="DN203" s="55"/>
      <c r="DO203" s="55"/>
      <c r="DP203" s="55"/>
      <c r="DQ203" s="55"/>
      <c r="DR203" s="55"/>
      <c r="DS203" s="55"/>
      <c r="DT203" s="55"/>
      <c r="DU203" s="55"/>
      <c r="DV203" s="55"/>
      <c r="DW203" s="55"/>
      <c r="DX203" s="55"/>
      <c r="DY203" s="55"/>
      <c r="DZ203" s="55"/>
      <c r="EA203" s="55"/>
      <c r="EB203" s="55"/>
      <c r="EC203" s="55"/>
      <c r="ED203" s="55"/>
      <c r="EE203" s="55"/>
      <c r="EF203" s="55"/>
      <c r="EG203" s="55"/>
      <c r="EH203" s="55"/>
      <c r="EI203" s="55"/>
      <c r="EJ203" s="55"/>
      <c r="EK203" s="55"/>
      <c r="EL203" s="55"/>
      <c r="EM203" s="55"/>
      <c r="EN203" s="55"/>
      <c r="EO203" s="55"/>
      <c r="EP203" s="55"/>
      <c r="EQ203" s="55"/>
      <c r="ER203" s="55"/>
      <c r="ES203" s="55"/>
      <c r="ET203" s="55"/>
      <c r="EU203" s="55"/>
      <c r="EV203" s="55"/>
      <c r="EW203" s="55"/>
      <c r="EX203" s="55"/>
      <c r="EY203" s="55"/>
      <c r="EZ203" s="55"/>
      <c r="FA203" s="55"/>
      <c r="FB203" s="55"/>
      <c r="FC203" s="55"/>
      <c r="FD203" s="55"/>
      <c r="FE203" s="55"/>
      <c r="FF203" s="55"/>
      <c r="FG203" s="55"/>
      <c r="FH203" s="55"/>
      <c r="FI203" s="55"/>
      <c r="FJ203" s="55"/>
      <c r="FK203" s="55"/>
      <c r="FL203" s="55"/>
      <c r="FM203" s="55"/>
      <c r="FN203" s="55"/>
      <c r="FO203" s="55"/>
      <c r="FP203" s="55"/>
      <c r="FQ203" s="55"/>
      <c r="FR203" s="55"/>
      <c r="FS203" s="55"/>
      <c r="FT203" s="55"/>
      <c r="FU203" s="55"/>
      <c r="FV203" s="55"/>
      <c r="FW203" s="55"/>
      <c r="FX203" s="55"/>
      <c r="FY203" s="55"/>
      <c r="FZ203" s="55"/>
      <c r="GA203" s="55"/>
      <c r="GB203" s="55"/>
      <c r="GC203" s="55"/>
      <c r="GD203" s="55"/>
      <c r="GE203" s="55"/>
      <c r="GF203" s="55"/>
      <c r="GG203" s="55"/>
      <c r="GH203" s="55"/>
      <c r="GI203" s="55"/>
      <c r="GJ203" s="55"/>
      <c r="GK203" s="55"/>
      <c r="GL203" s="55"/>
      <c r="GM203" s="55"/>
    </row>
    <row r="204" spans="1:195" x14ac:dyDescent="0.2">
      <c r="A204" s="55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  <c r="AB204" s="55"/>
      <c r="AC204" s="55"/>
      <c r="AD204" s="55"/>
      <c r="AE204" s="55"/>
      <c r="AF204" s="55"/>
      <c r="AG204" s="55"/>
      <c r="AH204" s="55"/>
      <c r="AI204" s="55"/>
      <c r="AJ204" s="55"/>
      <c r="AK204" s="55"/>
      <c r="AL204" s="55"/>
      <c r="AM204" s="55"/>
      <c r="AN204" s="55"/>
      <c r="AO204" s="55"/>
      <c r="AP204" s="55"/>
      <c r="AQ204" s="55"/>
      <c r="AR204" s="55"/>
      <c r="AS204" s="55"/>
      <c r="AT204" s="55"/>
      <c r="AU204" s="55"/>
      <c r="AV204" s="55"/>
      <c r="AW204" s="55"/>
      <c r="AX204" s="55"/>
      <c r="AY204" s="55"/>
      <c r="AZ204" s="55"/>
      <c r="BA204" s="55"/>
      <c r="BB204" s="55"/>
      <c r="BC204" s="55"/>
      <c r="BD204" s="55"/>
      <c r="BE204" s="55"/>
      <c r="BF204" s="55"/>
      <c r="BG204" s="55"/>
      <c r="BH204" s="55"/>
      <c r="BI204" s="55"/>
      <c r="BJ204" s="55"/>
      <c r="BK204" s="55"/>
      <c r="BL204" s="55"/>
      <c r="BM204" s="55"/>
      <c r="BN204" s="55"/>
      <c r="BO204" s="55"/>
      <c r="BP204" s="55"/>
      <c r="BQ204" s="55"/>
      <c r="BR204" s="55"/>
      <c r="BS204" s="55"/>
      <c r="BT204" s="55"/>
      <c r="BU204" s="55"/>
      <c r="BV204" s="55"/>
      <c r="BW204" s="55"/>
      <c r="BX204" s="55"/>
      <c r="BY204" s="55"/>
      <c r="BZ204" s="55"/>
      <c r="CA204" s="55"/>
      <c r="CB204" s="55"/>
      <c r="CC204" s="55"/>
      <c r="CD204" s="55"/>
      <c r="CE204" s="55"/>
      <c r="CF204" s="55"/>
      <c r="CG204" s="55"/>
      <c r="CH204" s="55"/>
      <c r="CI204" s="55"/>
      <c r="CJ204" s="55"/>
      <c r="CK204" s="55"/>
      <c r="CL204" s="55"/>
      <c r="CM204" s="55"/>
      <c r="CN204" s="55"/>
      <c r="CO204" s="55"/>
      <c r="CP204" s="55"/>
      <c r="CQ204" s="55"/>
      <c r="CR204" s="55"/>
      <c r="CS204" s="55"/>
      <c r="CT204" s="55"/>
      <c r="CU204" s="55"/>
      <c r="CV204" s="55"/>
      <c r="CW204" s="55"/>
      <c r="CX204" s="55"/>
      <c r="CY204" s="55"/>
      <c r="CZ204" s="55"/>
      <c r="DA204" s="55"/>
      <c r="DB204" s="55"/>
      <c r="DC204" s="55"/>
      <c r="DD204" s="55"/>
      <c r="DE204" s="55"/>
      <c r="DF204" s="55"/>
      <c r="DG204" s="55"/>
      <c r="DH204" s="55"/>
      <c r="DI204" s="55"/>
      <c r="DJ204" s="55"/>
      <c r="DK204" s="55"/>
      <c r="DL204" s="55"/>
      <c r="DM204" s="55"/>
      <c r="DN204" s="55"/>
      <c r="DO204" s="55"/>
      <c r="DP204" s="55"/>
      <c r="DQ204" s="55"/>
      <c r="DR204" s="55"/>
      <c r="DS204" s="55"/>
      <c r="DT204" s="55"/>
      <c r="DU204" s="55"/>
      <c r="DV204" s="55"/>
      <c r="DW204" s="55"/>
      <c r="DX204" s="55"/>
      <c r="DY204" s="55"/>
      <c r="DZ204" s="55"/>
      <c r="EA204" s="55"/>
      <c r="EB204" s="55"/>
      <c r="EC204" s="55"/>
      <c r="ED204" s="55"/>
      <c r="EE204" s="55"/>
      <c r="EF204" s="55"/>
      <c r="EG204" s="55"/>
      <c r="EH204" s="55"/>
      <c r="EI204" s="55"/>
      <c r="EJ204" s="55"/>
      <c r="EK204" s="55"/>
      <c r="EL204" s="55"/>
      <c r="EM204" s="55"/>
      <c r="EN204" s="55"/>
      <c r="EO204" s="55"/>
      <c r="EP204" s="55"/>
      <c r="EQ204" s="55"/>
      <c r="ER204" s="55"/>
      <c r="ES204" s="55"/>
      <c r="ET204" s="55"/>
      <c r="EU204" s="55"/>
      <c r="EV204" s="55"/>
      <c r="EW204" s="55"/>
      <c r="EX204" s="55"/>
      <c r="EY204" s="55"/>
      <c r="EZ204" s="55"/>
      <c r="FA204" s="55"/>
      <c r="FB204" s="55"/>
      <c r="FC204" s="55"/>
      <c r="FD204" s="55"/>
      <c r="FE204" s="55"/>
      <c r="FF204" s="55"/>
      <c r="FG204" s="55"/>
      <c r="FH204" s="55"/>
      <c r="FI204" s="55"/>
      <c r="FJ204" s="55"/>
      <c r="FK204" s="55"/>
      <c r="FL204" s="55"/>
      <c r="FM204" s="55"/>
      <c r="FN204" s="55"/>
      <c r="FO204" s="55"/>
      <c r="FP204" s="55"/>
      <c r="FQ204" s="55"/>
      <c r="FR204" s="55"/>
      <c r="FS204" s="55"/>
      <c r="FT204" s="55"/>
      <c r="FU204" s="55"/>
      <c r="FV204" s="55"/>
      <c r="FW204" s="55"/>
      <c r="FX204" s="55"/>
      <c r="FY204" s="55"/>
      <c r="FZ204" s="55"/>
      <c r="GA204" s="55"/>
      <c r="GB204" s="55"/>
      <c r="GC204" s="55"/>
      <c r="GD204" s="55"/>
      <c r="GE204" s="55"/>
      <c r="GF204" s="55"/>
      <c r="GG204" s="55"/>
      <c r="GH204" s="55"/>
      <c r="GI204" s="55"/>
      <c r="GJ204" s="55"/>
      <c r="GK204" s="55"/>
      <c r="GL204" s="55"/>
      <c r="GM204" s="55"/>
    </row>
    <row r="205" spans="1:195" x14ac:dyDescent="0.2">
      <c r="A205" s="55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  <c r="AA205" s="55"/>
      <c r="AB205" s="55"/>
      <c r="AC205" s="55"/>
      <c r="AD205" s="55"/>
      <c r="AE205" s="55"/>
      <c r="AF205" s="55"/>
      <c r="AG205" s="55"/>
      <c r="AH205" s="55"/>
      <c r="AI205" s="55"/>
      <c r="AJ205" s="55"/>
      <c r="AK205" s="55"/>
      <c r="AL205" s="55"/>
      <c r="AM205" s="55"/>
      <c r="AN205" s="55"/>
      <c r="AO205" s="55"/>
      <c r="AP205" s="55"/>
      <c r="AQ205" s="55"/>
      <c r="AR205" s="55"/>
      <c r="AS205" s="55"/>
      <c r="AT205" s="55"/>
      <c r="AU205" s="55"/>
      <c r="AV205" s="55"/>
      <c r="AW205" s="55"/>
      <c r="AX205" s="55"/>
      <c r="AY205" s="55"/>
      <c r="AZ205" s="55"/>
      <c r="BA205" s="55"/>
      <c r="BB205" s="55"/>
      <c r="BC205" s="55"/>
      <c r="BD205" s="55"/>
      <c r="BE205" s="55"/>
      <c r="BF205" s="55"/>
      <c r="BG205" s="55"/>
      <c r="BH205" s="55"/>
      <c r="BI205" s="55"/>
      <c r="BJ205" s="55"/>
      <c r="BK205" s="55"/>
      <c r="BL205" s="55"/>
      <c r="BM205" s="55"/>
      <c r="BN205" s="55"/>
      <c r="BO205" s="55"/>
      <c r="BP205" s="55"/>
      <c r="BQ205" s="55"/>
      <c r="BR205" s="55"/>
      <c r="BS205" s="55"/>
      <c r="BT205" s="55"/>
      <c r="BU205" s="55"/>
      <c r="BV205" s="55"/>
      <c r="BW205" s="55"/>
      <c r="BX205" s="55"/>
      <c r="BY205" s="55"/>
      <c r="BZ205" s="55"/>
      <c r="CA205" s="55"/>
      <c r="CB205" s="55"/>
      <c r="CC205" s="55"/>
      <c r="CD205" s="55"/>
      <c r="CE205" s="55"/>
      <c r="CF205" s="55"/>
      <c r="CG205" s="55"/>
      <c r="CH205" s="55"/>
      <c r="CI205" s="55"/>
      <c r="CJ205" s="55"/>
      <c r="CK205" s="55"/>
      <c r="CL205" s="55"/>
      <c r="CM205" s="55"/>
      <c r="CN205" s="55"/>
      <c r="CO205" s="55"/>
      <c r="CP205" s="55"/>
      <c r="CQ205" s="55"/>
      <c r="CR205" s="55"/>
      <c r="CS205" s="55"/>
      <c r="CT205" s="55"/>
      <c r="CU205" s="55"/>
      <c r="CV205" s="55"/>
      <c r="CW205" s="55"/>
      <c r="CX205" s="55"/>
      <c r="CY205" s="55"/>
      <c r="CZ205" s="55"/>
      <c r="DA205" s="55"/>
      <c r="DB205" s="55"/>
      <c r="DC205" s="55"/>
      <c r="DD205" s="55"/>
      <c r="DE205" s="55"/>
      <c r="DF205" s="55"/>
      <c r="DG205" s="55"/>
      <c r="DH205" s="55"/>
      <c r="DI205" s="55"/>
      <c r="DJ205" s="55"/>
      <c r="DK205" s="55"/>
      <c r="DL205" s="55"/>
      <c r="DM205" s="55"/>
      <c r="DN205" s="55"/>
      <c r="DO205" s="55"/>
      <c r="DP205" s="55"/>
      <c r="DQ205" s="55"/>
      <c r="DR205" s="55"/>
      <c r="DS205" s="55"/>
      <c r="DT205" s="55"/>
      <c r="DU205" s="55"/>
      <c r="DV205" s="55"/>
      <c r="DW205" s="55"/>
      <c r="DX205" s="55"/>
      <c r="DY205" s="55"/>
      <c r="DZ205" s="55"/>
      <c r="EA205" s="55"/>
      <c r="EB205" s="55"/>
      <c r="EC205" s="55"/>
      <c r="ED205" s="55"/>
      <c r="EE205" s="55"/>
      <c r="EF205" s="55"/>
      <c r="EG205" s="55"/>
      <c r="EH205" s="55"/>
      <c r="EI205" s="55"/>
      <c r="EJ205" s="55"/>
      <c r="EK205" s="55"/>
      <c r="EL205" s="55"/>
      <c r="EM205" s="55"/>
      <c r="EN205" s="55"/>
      <c r="EO205" s="55"/>
      <c r="EP205" s="55"/>
      <c r="EQ205" s="55"/>
      <c r="ER205" s="55"/>
      <c r="ES205" s="55"/>
      <c r="ET205" s="55"/>
      <c r="EU205" s="55"/>
      <c r="EV205" s="55"/>
      <c r="EW205" s="55"/>
      <c r="EX205" s="55"/>
      <c r="EY205" s="55"/>
      <c r="EZ205" s="55"/>
      <c r="FA205" s="55"/>
      <c r="FB205" s="55"/>
      <c r="FC205" s="55"/>
      <c r="FD205" s="55"/>
      <c r="FE205" s="55"/>
      <c r="FF205" s="55"/>
      <c r="FG205" s="55"/>
      <c r="FH205" s="55"/>
      <c r="FI205" s="55"/>
      <c r="FJ205" s="55"/>
      <c r="FK205" s="55"/>
      <c r="FL205" s="55"/>
      <c r="FM205" s="55"/>
      <c r="FN205" s="55"/>
      <c r="FO205" s="55"/>
      <c r="FP205" s="55"/>
      <c r="FQ205" s="55"/>
      <c r="FR205" s="55"/>
      <c r="FS205" s="55"/>
      <c r="FT205" s="55"/>
      <c r="FU205" s="55"/>
      <c r="FV205" s="55"/>
      <c r="FW205" s="55"/>
      <c r="FX205" s="55"/>
      <c r="FY205" s="55"/>
      <c r="FZ205" s="55"/>
      <c r="GA205" s="55"/>
      <c r="GB205" s="55"/>
      <c r="GC205" s="55"/>
      <c r="GD205" s="55"/>
      <c r="GE205" s="55"/>
      <c r="GF205" s="55"/>
      <c r="GG205" s="55"/>
      <c r="GH205" s="55"/>
      <c r="GI205" s="55"/>
      <c r="GJ205" s="55"/>
      <c r="GK205" s="55"/>
      <c r="GL205" s="55"/>
      <c r="GM205" s="55"/>
    </row>
    <row r="206" spans="1:195" x14ac:dyDescent="0.2">
      <c r="A206" s="55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  <c r="AB206" s="55"/>
      <c r="AC206" s="55"/>
      <c r="AD206" s="55"/>
      <c r="AE206" s="55"/>
      <c r="AF206" s="55"/>
      <c r="AG206" s="55"/>
      <c r="AH206" s="55"/>
      <c r="AI206" s="55"/>
      <c r="AJ206" s="55"/>
      <c r="AK206" s="55"/>
      <c r="AL206" s="55"/>
      <c r="AM206" s="55"/>
      <c r="AN206" s="55"/>
      <c r="AO206" s="55"/>
      <c r="AP206" s="55"/>
      <c r="AQ206" s="55"/>
      <c r="AR206" s="55"/>
      <c r="AS206" s="55"/>
      <c r="AT206" s="55"/>
      <c r="AU206" s="55"/>
      <c r="AV206" s="55"/>
      <c r="AW206" s="55"/>
      <c r="AX206" s="55"/>
      <c r="AY206" s="55"/>
      <c r="AZ206" s="55"/>
      <c r="BA206" s="55"/>
      <c r="BB206" s="55"/>
      <c r="BC206" s="55"/>
      <c r="BD206" s="55"/>
      <c r="BE206" s="55"/>
      <c r="BF206" s="55"/>
      <c r="BG206" s="55"/>
      <c r="BH206" s="55"/>
      <c r="BI206" s="55"/>
      <c r="BJ206" s="55"/>
      <c r="BK206" s="55"/>
      <c r="BL206" s="55"/>
      <c r="BM206" s="55"/>
      <c r="BN206" s="55"/>
      <c r="BO206" s="55"/>
      <c r="BP206" s="55"/>
      <c r="BQ206" s="55"/>
      <c r="BR206" s="55"/>
      <c r="BS206" s="55"/>
      <c r="BT206" s="55"/>
      <c r="BU206" s="55"/>
      <c r="BV206" s="55"/>
      <c r="BW206" s="55"/>
      <c r="BX206" s="55"/>
      <c r="BY206" s="55"/>
      <c r="BZ206" s="55"/>
      <c r="CA206" s="55"/>
      <c r="CB206" s="55"/>
      <c r="CC206" s="55"/>
      <c r="CD206" s="55"/>
      <c r="CE206" s="55"/>
      <c r="CF206" s="55"/>
      <c r="CG206" s="55"/>
      <c r="CH206" s="55"/>
      <c r="CI206" s="55"/>
      <c r="CJ206" s="55"/>
      <c r="CK206" s="55"/>
      <c r="CL206" s="55"/>
      <c r="CM206" s="55"/>
      <c r="CN206" s="55"/>
      <c r="CO206" s="55"/>
      <c r="CP206" s="55"/>
      <c r="CQ206" s="55"/>
      <c r="CR206" s="55"/>
      <c r="CS206" s="55"/>
      <c r="CT206" s="55"/>
      <c r="CU206" s="55"/>
      <c r="CV206" s="55"/>
      <c r="CW206" s="55"/>
      <c r="CX206" s="55"/>
      <c r="CY206" s="55"/>
      <c r="CZ206" s="55"/>
      <c r="DA206" s="55"/>
      <c r="DB206" s="55"/>
      <c r="DC206" s="55"/>
      <c r="DD206" s="55"/>
      <c r="DE206" s="55"/>
      <c r="DF206" s="55"/>
      <c r="DG206" s="55"/>
      <c r="DH206" s="55"/>
      <c r="DI206" s="55"/>
      <c r="DJ206" s="55"/>
      <c r="DK206" s="55"/>
      <c r="DL206" s="55"/>
      <c r="DM206" s="55"/>
      <c r="DN206" s="55"/>
      <c r="DO206" s="55"/>
      <c r="DP206" s="55"/>
      <c r="DQ206" s="55"/>
      <c r="DR206" s="55"/>
      <c r="DS206" s="55"/>
      <c r="DT206" s="55"/>
      <c r="DU206" s="55"/>
      <c r="DV206" s="55"/>
      <c r="DW206" s="55"/>
      <c r="DX206" s="55"/>
      <c r="DY206" s="55"/>
      <c r="DZ206" s="55"/>
      <c r="EA206" s="55"/>
      <c r="EB206" s="55"/>
      <c r="EC206" s="55"/>
      <c r="ED206" s="55"/>
      <c r="EE206" s="55"/>
      <c r="EF206" s="55"/>
      <c r="EG206" s="55"/>
      <c r="EH206" s="55"/>
      <c r="EI206" s="55"/>
      <c r="EJ206" s="55"/>
      <c r="EK206" s="55"/>
      <c r="EL206" s="55"/>
      <c r="EM206" s="55"/>
      <c r="EN206" s="55"/>
      <c r="EO206" s="55"/>
      <c r="EP206" s="55"/>
      <c r="EQ206" s="55"/>
      <c r="ER206" s="55"/>
      <c r="ES206" s="55"/>
      <c r="ET206" s="55"/>
      <c r="EU206" s="55"/>
      <c r="EV206" s="55"/>
      <c r="EW206" s="55"/>
      <c r="EX206" s="55"/>
      <c r="EY206" s="55"/>
      <c r="EZ206" s="55"/>
      <c r="FA206" s="55"/>
      <c r="FB206" s="55"/>
      <c r="FC206" s="55"/>
      <c r="FD206" s="55"/>
      <c r="FE206" s="55"/>
      <c r="FF206" s="55"/>
      <c r="FG206" s="55"/>
      <c r="FH206" s="55"/>
      <c r="FI206" s="55"/>
      <c r="FJ206" s="55"/>
      <c r="FK206" s="55"/>
      <c r="FL206" s="55"/>
      <c r="FM206" s="55"/>
      <c r="FN206" s="55"/>
      <c r="FO206" s="55"/>
      <c r="FP206" s="55"/>
      <c r="FQ206" s="55"/>
      <c r="FR206" s="55"/>
      <c r="FS206" s="55"/>
      <c r="FT206" s="55"/>
      <c r="FU206" s="55"/>
      <c r="FV206" s="55"/>
      <c r="FW206" s="55"/>
      <c r="FX206" s="55"/>
      <c r="FY206" s="55"/>
      <c r="FZ206" s="55"/>
      <c r="GA206" s="55"/>
      <c r="GB206" s="55"/>
      <c r="GC206" s="55"/>
      <c r="GD206" s="55"/>
      <c r="GE206" s="55"/>
      <c r="GF206" s="55"/>
      <c r="GG206" s="55"/>
      <c r="GH206" s="55"/>
      <c r="GI206" s="55"/>
      <c r="GJ206" s="55"/>
      <c r="GK206" s="55"/>
      <c r="GL206" s="55"/>
      <c r="GM206" s="55"/>
    </row>
    <row r="207" spans="1:195" x14ac:dyDescent="0.2">
      <c r="A207" s="55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/>
      <c r="AB207" s="55"/>
      <c r="AC207" s="55"/>
      <c r="AD207" s="55"/>
      <c r="AE207" s="55"/>
      <c r="AF207" s="55"/>
      <c r="AG207" s="55"/>
      <c r="AH207" s="55"/>
      <c r="AI207" s="55"/>
      <c r="AJ207" s="55"/>
      <c r="AK207" s="55"/>
      <c r="AL207" s="55"/>
      <c r="AM207" s="55"/>
      <c r="AN207" s="55"/>
      <c r="AO207" s="55"/>
      <c r="AP207" s="55"/>
      <c r="AQ207" s="55"/>
      <c r="AR207" s="55"/>
      <c r="AS207" s="55"/>
      <c r="AT207" s="55"/>
      <c r="AU207" s="55"/>
      <c r="AV207" s="55"/>
      <c r="AW207" s="55"/>
      <c r="AX207" s="55"/>
      <c r="AY207" s="55"/>
      <c r="AZ207" s="55"/>
      <c r="BA207" s="55"/>
      <c r="BB207" s="55"/>
      <c r="BC207" s="55"/>
      <c r="BD207" s="55"/>
      <c r="BE207" s="55"/>
      <c r="BF207" s="55"/>
      <c r="BG207" s="55"/>
      <c r="BH207" s="55"/>
      <c r="BI207" s="55"/>
      <c r="BJ207" s="55"/>
      <c r="BK207" s="55"/>
      <c r="BL207" s="55"/>
      <c r="BM207" s="55"/>
      <c r="BN207" s="55"/>
      <c r="BO207" s="55"/>
      <c r="BP207" s="55"/>
      <c r="BQ207" s="55"/>
      <c r="BR207" s="55"/>
      <c r="BS207" s="55"/>
      <c r="BT207" s="55"/>
      <c r="BU207" s="55"/>
      <c r="BV207" s="55"/>
      <c r="BW207" s="55"/>
      <c r="BX207" s="55"/>
      <c r="BY207" s="55"/>
      <c r="BZ207" s="55"/>
      <c r="CA207" s="55"/>
      <c r="CB207" s="55"/>
      <c r="CC207" s="55"/>
      <c r="CD207" s="55"/>
      <c r="CE207" s="55"/>
      <c r="CF207" s="55"/>
      <c r="CG207" s="55"/>
      <c r="CH207" s="55"/>
      <c r="CI207" s="55"/>
      <c r="CJ207" s="55"/>
      <c r="CK207" s="55"/>
      <c r="CL207" s="55"/>
      <c r="CM207" s="55"/>
      <c r="CN207" s="55"/>
      <c r="CO207" s="55"/>
      <c r="CP207" s="55"/>
      <c r="CQ207" s="55"/>
      <c r="CR207" s="55"/>
      <c r="CS207" s="55"/>
      <c r="CT207" s="55"/>
      <c r="CU207" s="55"/>
      <c r="CV207" s="55"/>
      <c r="CW207" s="55"/>
      <c r="CX207" s="55"/>
      <c r="CY207" s="55"/>
      <c r="CZ207" s="55"/>
      <c r="DA207" s="55"/>
      <c r="DB207" s="55"/>
      <c r="DC207" s="55"/>
      <c r="DD207" s="55"/>
      <c r="DE207" s="55"/>
      <c r="DF207" s="55"/>
      <c r="DG207" s="55"/>
      <c r="DH207" s="55"/>
      <c r="DI207" s="55"/>
      <c r="DJ207" s="55"/>
      <c r="DK207" s="55"/>
      <c r="DL207" s="55"/>
      <c r="DM207" s="55"/>
      <c r="DN207" s="55"/>
      <c r="DO207" s="55"/>
      <c r="DP207" s="55"/>
      <c r="DQ207" s="55"/>
      <c r="DR207" s="55"/>
      <c r="DS207" s="55"/>
      <c r="DT207" s="55"/>
      <c r="DU207" s="55"/>
      <c r="DV207" s="55"/>
      <c r="DW207" s="55"/>
      <c r="DX207" s="55"/>
      <c r="DY207" s="55"/>
      <c r="DZ207" s="55"/>
      <c r="EA207" s="55"/>
      <c r="EB207" s="55"/>
      <c r="EC207" s="55"/>
      <c r="ED207" s="55"/>
      <c r="EE207" s="55"/>
      <c r="EF207" s="55"/>
      <c r="EG207" s="55"/>
      <c r="EH207" s="55"/>
      <c r="EI207" s="55"/>
      <c r="EJ207" s="55"/>
      <c r="EK207" s="55"/>
      <c r="EL207" s="55"/>
      <c r="EM207" s="55"/>
      <c r="EN207" s="55"/>
      <c r="EO207" s="55"/>
      <c r="EP207" s="55"/>
      <c r="EQ207" s="55"/>
      <c r="ER207" s="55"/>
      <c r="ES207" s="55"/>
      <c r="ET207" s="55"/>
      <c r="EU207" s="55"/>
      <c r="EV207" s="55"/>
      <c r="EW207" s="55"/>
      <c r="EX207" s="55"/>
      <c r="EY207" s="55"/>
      <c r="EZ207" s="55"/>
      <c r="FA207" s="55"/>
      <c r="FB207" s="55"/>
      <c r="FC207" s="55"/>
      <c r="FD207" s="55"/>
      <c r="FE207" s="55"/>
      <c r="FF207" s="55"/>
      <c r="FG207" s="55"/>
      <c r="FH207" s="55"/>
      <c r="FI207" s="55"/>
      <c r="FJ207" s="55"/>
      <c r="FK207" s="55"/>
      <c r="FL207" s="55"/>
      <c r="FM207" s="55"/>
      <c r="FN207" s="55"/>
      <c r="FO207" s="55"/>
      <c r="FP207" s="55"/>
      <c r="FQ207" s="55"/>
      <c r="FR207" s="55"/>
      <c r="FS207" s="55"/>
      <c r="FT207" s="55"/>
      <c r="FU207" s="55"/>
      <c r="FV207" s="55"/>
      <c r="FW207" s="55"/>
      <c r="FX207" s="55"/>
      <c r="FY207" s="55"/>
      <c r="FZ207" s="55"/>
      <c r="GA207" s="55"/>
      <c r="GB207" s="55"/>
      <c r="GC207" s="55"/>
      <c r="GD207" s="55"/>
      <c r="GE207" s="55"/>
      <c r="GF207" s="55"/>
      <c r="GG207" s="55"/>
      <c r="GH207" s="55"/>
      <c r="GI207" s="55"/>
      <c r="GJ207" s="55"/>
      <c r="GK207" s="55"/>
      <c r="GL207" s="55"/>
      <c r="GM207" s="55"/>
    </row>
    <row r="208" spans="1:195" x14ac:dyDescent="0.2">
      <c r="A208" s="55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  <c r="AB208" s="55"/>
      <c r="AC208" s="55"/>
      <c r="AD208" s="55"/>
      <c r="AE208" s="55"/>
      <c r="AF208" s="55"/>
      <c r="AG208" s="55"/>
      <c r="AH208" s="55"/>
      <c r="AI208" s="55"/>
      <c r="AJ208" s="55"/>
      <c r="AK208" s="55"/>
      <c r="AL208" s="55"/>
      <c r="AM208" s="55"/>
      <c r="AN208" s="55"/>
      <c r="AO208" s="55"/>
      <c r="AP208" s="55"/>
      <c r="AQ208" s="55"/>
      <c r="AR208" s="55"/>
      <c r="AS208" s="55"/>
      <c r="AT208" s="55"/>
      <c r="AU208" s="55"/>
      <c r="AV208" s="55"/>
      <c r="AW208" s="55"/>
      <c r="AX208" s="55"/>
      <c r="AY208" s="55"/>
      <c r="AZ208" s="55"/>
      <c r="BA208" s="55"/>
      <c r="BB208" s="55"/>
      <c r="BC208" s="55"/>
      <c r="BD208" s="55"/>
      <c r="BE208" s="55"/>
      <c r="BF208" s="55"/>
      <c r="BG208" s="55"/>
      <c r="BH208" s="55"/>
      <c r="BI208" s="55"/>
      <c r="BJ208" s="55"/>
      <c r="BK208" s="55"/>
      <c r="BL208" s="55"/>
      <c r="BM208" s="55"/>
      <c r="BN208" s="55"/>
      <c r="BO208" s="55"/>
      <c r="BP208" s="55"/>
      <c r="BQ208" s="55"/>
      <c r="BR208" s="55"/>
      <c r="BS208" s="55"/>
      <c r="BT208" s="55"/>
      <c r="BU208" s="55"/>
      <c r="BV208" s="55"/>
      <c r="BW208" s="55"/>
      <c r="BX208" s="55"/>
      <c r="BY208" s="55"/>
      <c r="BZ208" s="55"/>
      <c r="CA208" s="55"/>
      <c r="CB208" s="55"/>
      <c r="CC208" s="55"/>
      <c r="CD208" s="55"/>
      <c r="CE208" s="55"/>
      <c r="CF208" s="55"/>
      <c r="CG208" s="55"/>
      <c r="CH208" s="55"/>
      <c r="CI208" s="55"/>
      <c r="CJ208" s="55"/>
      <c r="CK208" s="55"/>
      <c r="CL208" s="55"/>
      <c r="CM208" s="55"/>
      <c r="CN208" s="55"/>
      <c r="CO208" s="55"/>
      <c r="CP208" s="55"/>
      <c r="CQ208" s="55"/>
      <c r="CR208" s="55"/>
      <c r="CS208" s="55"/>
      <c r="CT208" s="55"/>
      <c r="CU208" s="55"/>
      <c r="CV208" s="55"/>
      <c r="CW208" s="55"/>
      <c r="CX208" s="55"/>
      <c r="CY208" s="55"/>
      <c r="CZ208" s="55"/>
      <c r="DA208" s="55"/>
      <c r="DB208" s="55"/>
      <c r="DC208" s="55"/>
      <c r="DD208" s="55"/>
      <c r="DE208" s="55"/>
      <c r="DF208" s="55"/>
      <c r="DG208" s="55"/>
      <c r="DH208" s="55"/>
      <c r="DI208" s="55"/>
      <c r="DJ208" s="55"/>
      <c r="DK208" s="55"/>
      <c r="DL208" s="55"/>
      <c r="DM208" s="55"/>
      <c r="DN208" s="55"/>
      <c r="DO208" s="55"/>
      <c r="DP208" s="55"/>
      <c r="DQ208" s="55"/>
      <c r="DR208" s="55"/>
      <c r="DS208" s="55"/>
      <c r="DT208" s="55"/>
      <c r="DU208" s="55"/>
      <c r="DV208" s="55"/>
      <c r="DW208" s="55"/>
      <c r="DX208" s="55"/>
      <c r="DY208" s="55"/>
      <c r="DZ208" s="55"/>
      <c r="EA208" s="55"/>
      <c r="EB208" s="55"/>
      <c r="EC208" s="55"/>
      <c r="ED208" s="55"/>
      <c r="EE208" s="55"/>
      <c r="EF208" s="55"/>
      <c r="EG208" s="55"/>
      <c r="EH208" s="55"/>
      <c r="EI208" s="55"/>
      <c r="EJ208" s="55"/>
      <c r="EK208" s="55"/>
      <c r="EL208" s="55"/>
      <c r="EM208" s="55"/>
      <c r="EN208" s="55"/>
      <c r="EO208" s="55"/>
      <c r="EP208" s="55"/>
      <c r="EQ208" s="55"/>
      <c r="ER208" s="55"/>
      <c r="ES208" s="55"/>
      <c r="ET208" s="55"/>
      <c r="EU208" s="55"/>
      <c r="EV208" s="55"/>
      <c r="EW208" s="55"/>
      <c r="EX208" s="55"/>
      <c r="EY208" s="55"/>
      <c r="EZ208" s="55"/>
      <c r="FA208" s="55"/>
      <c r="FB208" s="55"/>
      <c r="FC208" s="55"/>
      <c r="FD208" s="55"/>
      <c r="FE208" s="55"/>
      <c r="FF208" s="55"/>
      <c r="FG208" s="55"/>
      <c r="FH208" s="55"/>
      <c r="FI208" s="55"/>
      <c r="FJ208" s="55"/>
      <c r="FK208" s="55"/>
      <c r="FL208" s="55"/>
      <c r="FM208" s="55"/>
      <c r="FN208" s="55"/>
      <c r="FO208" s="55"/>
      <c r="FP208" s="55"/>
      <c r="FQ208" s="55"/>
      <c r="FR208" s="55"/>
      <c r="FS208" s="55"/>
      <c r="FT208" s="55"/>
      <c r="FU208" s="55"/>
      <c r="FV208" s="55"/>
      <c r="FW208" s="55"/>
      <c r="FX208" s="55"/>
      <c r="FY208" s="55"/>
      <c r="FZ208" s="55"/>
      <c r="GA208" s="55"/>
      <c r="GB208" s="55"/>
      <c r="GC208" s="55"/>
      <c r="GD208" s="55"/>
      <c r="GE208" s="55"/>
      <c r="GF208" s="55"/>
      <c r="GG208" s="55"/>
      <c r="GH208" s="55"/>
      <c r="GI208" s="55"/>
      <c r="GJ208" s="55"/>
      <c r="GK208" s="55"/>
      <c r="GL208" s="55"/>
      <c r="GM208" s="55"/>
    </row>
    <row r="209" spans="1:195" x14ac:dyDescent="0.2">
      <c r="A209" s="55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  <c r="AA209" s="55"/>
      <c r="AB209" s="55"/>
      <c r="AC209" s="55"/>
      <c r="AD209" s="55"/>
      <c r="AE209" s="55"/>
      <c r="AF209" s="55"/>
      <c r="AG209" s="55"/>
      <c r="AH209" s="55"/>
      <c r="AI209" s="55"/>
      <c r="AJ209" s="55"/>
      <c r="AK209" s="55"/>
      <c r="AL209" s="55"/>
      <c r="AM209" s="55"/>
      <c r="AN209" s="55"/>
      <c r="AO209" s="55"/>
      <c r="AP209" s="55"/>
      <c r="AQ209" s="55"/>
      <c r="AR209" s="55"/>
      <c r="AS209" s="55"/>
      <c r="AT209" s="55"/>
      <c r="AU209" s="55"/>
      <c r="AV209" s="55"/>
      <c r="AW209" s="55"/>
      <c r="AX209" s="55"/>
      <c r="AY209" s="55"/>
      <c r="AZ209" s="55"/>
      <c r="BA209" s="55"/>
      <c r="BB209" s="55"/>
      <c r="BC209" s="55"/>
      <c r="BD209" s="55"/>
      <c r="BE209" s="55"/>
      <c r="BF209" s="55"/>
      <c r="BG209" s="55"/>
      <c r="BH209" s="55"/>
      <c r="BI209" s="55"/>
      <c r="BJ209" s="55"/>
      <c r="BK209" s="55"/>
      <c r="BL209" s="55"/>
      <c r="BM209" s="55"/>
      <c r="BN209" s="55"/>
      <c r="BO209" s="55"/>
      <c r="BP209" s="55"/>
      <c r="BQ209" s="55"/>
      <c r="BR209" s="55"/>
      <c r="BS209" s="55"/>
      <c r="BT209" s="55"/>
      <c r="BU209" s="55"/>
      <c r="BV209" s="55"/>
      <c r="BW209" s="55"/>
      <c r="BX209" s="55"/>
      <c r="BY209" s="55"/>
      <c r="BZ209" s="55"/>
      <c r="CA209" s="55"/>
      <c r="CB209" s="55"/>
      <c r="CC209" s="55"/>
      <c r="CD209" s="55"/>
      <c r="CE209" s="55"/>
      <c r="CF209" s="55"/>
      <c r="CG209" s="55"/>
      <c r="CH209" s="55"/>
      <c r="CI209" s="55"/>
      <c r="CJ209" s="55"/>
      <c r="CK209" s="55"/>
      <c r="CL209" s="55"/>
      <c r="CM209" s="55"/>
      <c r="CN209" s="55"/>
      <c r="CO209" s="55"/>
      <c r="CP209" s="55"/>
      <c r="CQ209" s="55"/>
      <c r="CR209" s="55"/>
      <c r="CS209" s="55"/>
      <c r="CT209" s="55"/>
      <c r="CU209" s="55"/>
      <c r="CV209" s="55"/>
      <c r="CW209" s="55"/>
      <c r="CX209" s="55"/>
      <c r="CY209" s="55"/>
      <c r="CZ209" s="55"/>
      <c r="DA209" s="55"/>
      <c r="DB209" s="55"/>
      <c r="DC209" s="55"/>
      <c r="DD209" s="55"/>
      <c r="DE209" s="55"/>
      <c r="DF209" s="55"/>
      <c r="DG209" s="55"/>
      <c r="DH209" s="55"/>
      <c r="DI209" s="55"/>
      <c r="DJ209" s="55"/>
      <c r="DK209" s="55"/>
      <c r="DL209" s="55"/>
      <c r="DM209" s="55"/>
      <c r="DN209" s="55"/>
      <c r="DO209" s="55"/>
      <c r="DP209" s="55"/>
      <c r="DQ209" s="55"/>
      <c r="DR209" s="55"/>
      <c r="DS209" s="55"/>
      <c r="DT209" s="55"/>
      <c r="DU209" s="55"/>
      <c r="DV209" s="55"/>
      <c r="DW209" s="55"/>
      <c r="DX209" s="55"/>
      <c r="DY209" s="55"/>
      <c r="DZ209" s="55"/>
      <c r="EA209" s="55"/>
      <c r="EB209" s="55"/>
      <c r="EC209" s="55"/>
      <c r="ED209" s="55"/>
      <c r="EE209" s="55"/>
      <c r="EF209" s="55"/>
      <c r="EG209" s="55"/>
      <c r="EH209" s="55"/>
      <c r="EI209" s="55"/>
      <c r="EJ209" s="55"/>
      <c r="EK209" s="55"/>
      <c r="EL209" s="55"/>
      <c r="EM209" s="55"/>
      <c r="EN209" s="55"/>
      <c r="EO209" s="55"/>
      <c r="EP209" s="55"/>
      <c r="EQ209" s="55"/>
      <c r="ER209" s="55"/>
      <c r="ES209" s="55"/>
      <c r="ET209" s="55"/>
      <c r="EU209" s="55"/>
      <c r="EV209" s="55"/>
      <c r="EW209" s="55"/>
      <c r="EX209" s="55"/>
      <c r="EY209" s="55"/>
      <c r="EZ209" s="55"/>
      <c r="FA209" s="55"/>
      <c r="FB209" s="55"/>
      <c r="FC209" s="55"/>
      <c r="FD209" s="55"/>
      <c r="FE209" s="55"/>
      <c r="FF209" s="55"/>
      <c r="FG209" s="55"/>
      <c r="FH209" s="55"/>
      <c r="FI209" s="55"/>
      <c r="FJ209" s="55"/>
      <c r="FK209" s="55"/>
      <c r="FL209" s="55"/>
      <c r="FM209" s="55"/>
      <c r="FN209" s="55"/>
      <c r="FO209" s="55"/>
      <c r="FP209" s="55"/>
      <c r="FQ209" s="55"/>
      <c r="FR209" s="55"/>
      <c r="FS209" s="55"/>
      <c r="FT209" s="55"/>
      <c r="FU209" s="55"/>
      <c r="FV209" s="55"/>
      <c r="FW209" s="55"/>
      <c r="FX209" s="55"/>
      <c r="FY209" s="55"/>
      <c r="FZ209" s="55"/>
      <c r="GA209" s="55"/>
      <c r="GB209" s="55"/>
      <c r="GC209" s="55"/>
      <c r="GD209" s="55"/>
      <c r="GE209" s="55"/>
      <c r="GF209" s="55"/>
      <c r="GG209" s="55"/>
      <c r="GH209" s="55"/>
      <c r="GI209" s="55"/>
      <c r="GJ209" s="55"/>
      <c r="GK209" s="55"/>
      <c r="GL209" s="55"/>
      <c r="GM209" s="55"/>
    </row>
    <row r="210" spans="1:195" x14ac:dyDescent="0.2">
      <c r="A210" s="55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  <c r="AA210" s="55"/>
      <c r="AB210" s="55"/>
      <c r="AC210" s="55"/>
      <c r="AD210" s="55"/>
      <c r="AE210" s="55"/>
      <c r="AF210" s="55"/>
      <c r="AG210" s="55"/>
      <c r="AH210" s="55"/>
      <c r="AI210" s="55"/>
      <c r="AJ210" s="55"/>
      <c r="AK210" s="55"/>
      <c r="AL210" s="55"/>
      <c r="AM210" s="55"/>
      <c r="AN210" s="55"/>
      <c r="AO210" s="55"/>
      <c r="AP210" s="55"/>
      <c r="AQ210" s="55"/>
      <c r="AR210" s="55"/>
      <c r="AS210" s="55"/>
      <c r="AT210" s="55"/>
      <c r="AU210" s="55"/>
      <c r="AV210" s="55"/>
      <c r="AW210" s="55"/>
      <c r="AX210" s="55"/>
      <c r="AY210" s="55"/>
      <c r="AZ210" s="55"/>
      <c r="BA210" s="55"/>
      <c r="BB210" s="55"/>
      <c r="BC210" s="55"/>
      <c r="BD210" s="55"/>
      <c r="BE210" s="55"/>
      <c r="BF210" s="55"/>
      <c r="BG210" s="55"/>
      <c r="BH210" s="55"/>
      <c r="BI210" s="55"/>
      <c r="BJ210" s="55"/>
      <c r="BK210" s="55"/>
      <c r="BL210" s="55"/>
      <c r="BM210" s="55"/>
      <c r="BN210" s="55"/>
      <c r="BO210" s="55"/>
      <c r="BP210" s="55"/>
      <c r="BQ210" s="55"/>
      <c r="BR210" s="55"/>
      <c r="BS210" s="55"/>
      <c r="BT210" s="55"/>
      <c r="BU210" s="55"/>
      <c r="BV210" s="55"/>
      <c r="BW210" s="55"/>
      <c r="BX210" s="55"/>
      <c r="BY210" s="55"/>
      <c r="BZ210" s="55"/>
      <c r="CA210" s="55"/>
      <c r="CB210" s="55"/>
      <c r="CC210" s="55"/>
      <c r="CD210" s="55"/>
      <c r="CE210" s="55"/>
      <c r="CF210" s="55"/>
      <c r="CG210" s="55"/>
      <c r="CH210" s="55"/>
      <c r="CI210" s="55"/>
      <c r="CJ210" s="55"/>
      <c r="CK210" s="55"/>
      <c r="CL210" s="55"/>
      <c r="CM210" s="55"/>
      <c r="CN210" s="55"/>
      <c r="CO210" s="55"/>
      <c r="CP210" s="55"/>
      <c r="CQ210" s="55"/>
      <c r="CR210" s="55"/>
      <c r="CS210" s="55"/>
      <c r="CT210" s="55"/>
      <c r="CU210" s="55"/>
      <c r="CV210" s="55"/>
      <c r="CW210" s="55"/>
      <c r="CX210" s="55"/>
      <c r="CY210" s="55"/>
      <c r="CZ210" s="55"/>
      <c r="DA210" s="55"/>
      <c r="DB210" s="55"/>
      <c r="DC210" s="55"/>
      <c r="DD210" s="55"/>
      <c r="DE210" s="55"/>
      <c r="DF210" s="55"/>
      <c r="DG210" s="55"/>
      <c r="DH210" s="55"/>
      <c r="DI210" s="55"/>
      <c r="DJ210" s="55"/>
      <c r="DK210" s="55"/>
      <c r="DL210" s="55"/>
      <c r="DM210" s="55"/>
      <c r="DN210" s="55"/>
      <c r="DO210" s="55"/>
      <c r="DP210" s="55"/>
      <c r="DQ210" s="55"/>
      <c r="DR210" s="55"/>
      <c r="DS210" s="55"/>
      <c r="DT210" s="55"/>
      <c r="DU210" s="55"/>
      <c r="DV210" s="55"/>
      <c r="DW210" s="55"/>
      <c r="DX210" s="55"/>
      <c r="DY210" s="55"/>
      <c r="DZ210" s="55"/>
      <c r="EA210" s="55"/>
      <c r="EB210" s="55"/>
      <c r="EC210" s="55"/>
      <c r="ED210" s="55"/>
      <c r="EE210" s="55"/>
      <c r="EF210" s="55"/>
      <c r="EG210" s="55"/>
      <c r="EH210" s="55"/>
      <c r="EI210" s="55"/>
      <c r="EJ210" s="55"/>
      <c r="EK210" s="55"/>
      <c r="EL210" s="55"/>
      <c r="EM210" s="55"/>
      <c r="EN210" s="55"/>
      <c r="EO210" s="55"/>
      <c r="EP210" s="55"/>
      <c r="EQ210" s="55"/>
      <c r="ER210" s="55"/>
      <c r="ES210" s="55"/>
      <c r="ET210" s="55"/>
      <c r="EU210" s="55"/>
      <c r="EV210" s="55"/>
      <c r="EW210" s="55"/>
      <c r="EX210" s="55"/>
      <c r="EY210" s="55"/>
      <c r="EZ210" s="55"/>
      <c r="FA210" s="55"/>
      <c r="FB210" s="55"/>
      <c r="FC210" s="55"/>
      <c r="FD210" s="55"/>
      <c r="FE210" s="55"/>
      <c r="FF210" s="55"/>
      <c r="FG210" s="55"/>
      <c r="FH210" s="55"/>
      <c r="FI210" s="55"/>
      <c r="FJ210" s="55"/>
      <c r="FK210" s="55"/>
      <c r="FL210" s="55"/>
      <c r="FM210" s="55"/>
      <c r="FN210" s="55"/>
      <c r="FO210" s="55"/>
      <c r="FP210" s="55"/>
      <c r="FQ210" s="55"/>
      <c r="FR210" s="55"/>
      <c r="FS210" s="55"/>
      <c r="FT210" s="55"/>
      <c r="FU210" s="55"/>
      <c r="FV210" s="55"/>
      <c r="FW210" s="55"/>
      <c r="FX210" s="55"/>
      <c r="FY210" s="55"/>
      <c r="FZ210" s="55"/>
      <c r="GA210" s="55"/>
      <c r="GB210" s="55"/>
      <c r="GC210" s="55"/>
      <c r="GD210" s="55"/>
      <c r="GE210" s="55"/>
      <c r="GF210" s="55"/>
      <c r="GG210" s="55"/>
      <c r="GH210" s="55"/>
      <c r="GI210" s="55"/>
      <c r="GJ210" s="55"/>
      <c r="GK210" s="55"/>
      <c r="GL210" s="55"/>
      <c r="GM210" s="55"/>
    </row>
    <row r="211" spans="1:195" x14ac:dyDescent="0.2">
      <c r="A211" s="55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  <c r="AA211" s="55"/>
      <c r="AB211" s="55"/>
      <c r="AC211" s="55"/>
      <c r="AD211" s="55"/>
      <c r="AE211" s="55"/>
      <c r="AF211" s="55"/>
      <c r="AG211" s="55"/>
      <c r="AH211" s="55"/>
      <c r="AI211" s="55"/>
      <c r="AJ211" s="55"/>
      <c r="AK211" s="55"/>
      <c r="AL211" s="55"/>
      <c r="AM211" s="55"/>
      <c r="AN211" s="55"/>
      <c r="AO211" s="55"/>
      <c r="AP211" s="55"/>
      <c r="AQ211" s="55"/>
      <c r="AR211" s="55"/>
      <c r="AS211" s="55"/>
      <c r="AT211" s="55"/>
      <c r="AU211" s="55"/>
      <c r="AV211" s="55"/>
      <c r="AW211" s="55"/>
      <c r="AX211" s="55"/>
      <c r="AY211" s="55"/>
      <c r="AZ211" s="55"/>
      <c r="BA211" s="55"/>
      <c r="BB211" s="55"/>
      <c r="BC211" s="55"/>
      <c r="BD211" s="55"/>
      <c r="BE211" s="55"/>
      <c r="BF211" s="55"/>
      <c r="BG211" s="55"/>
      <c r="BH211" s="55"/>
      <c r="BI211" s="55"/>
      <c r="BJ211" s="55"/>
      <c r="BK211" s="55"/>
      <c r="BL211" s="55"/>
      <c r="BM211" s="55"/>
      <c r="BN211" s="55"/>
      <c r="BO211" s="55"/>
      <c r="BP211" s="55"/>
      <c r="BQ211" s="55"/>
      <c r="BR211" s="55"/>
      <c r="BS211" s="55"/>
      <c r="BT211" s="55"/>
      <c r="BU211" s="55"/>
      <c r="BV211" s="55"/>
      <c r="BW211" s="55"/>
      <c r="BX211" s="55"/>
      <c r="BY211" s="55"/>
      <c r="BZ211" s="55"/>
      <c r="CA211" s="55"/>
      <c r="CB211" s="55"/>
      <c r="CC211" s="55"/>
      <c r="CD211" s="55"/>
      <c r="CE211" s="55"/>
      <c r="CF211" s="55"/>
      <c r="CG211" s="55"/>
      <c r="CH211" s="55"/>
      <c r="CI211" s="55"/>
      <c r="CJ211" s="55"/>
      <c r="CK211" s="55"/>
      <c r="CL211" s="55"/>
      <c r="CM211" s="55"/>
      <c r="CN211" s="55"/>
      <c r="CO211" s="55"/>
      <c r="CP211" s="55"/>
      <c r="CQ211" s="55"/>
      <c r="CR211" s="55"/>
      <c r="CS211" s="55"/>
      <c r="CT211" s="55"/>
      <c r="CU211" s="55"/>
      <c r="CV211" s="55"/>
      <c r="CW211" s="55"/>
      <c r="CX211" s="55"/>
      <c r="CY211" s="55"/>
      <c r="CZ211" s="55"/>
      <c r="DA211" s="55"/>
      <c r="DB211" s="55"/>
      <c r="DC211" s="55"/>
      <c r="DD211" s="55"/>
      <c r="DE211" s="55"/>
      <c r="DF211" s="55"/>
      <c r="DG211" s="55"/>
      <c r="DH211" s="55"/>
      <c r="DI211" s="55"/>
      <c r="DJ211" s="55"/>
      <c r="DK211" s="55"/>
      <c r="DL211" s="55"/>
      <c r="DM211" s="55"/>
      <c r="DN211" s="55"/>
      <c r="DO211" s="55"/>
      <c r="DP211" s="55"/>
      <c r="DQ211" s="55"/>
      <c r="DR211" s="55"/>
      <c r="DS211" s="55"/>
      <c r="DT211" s="55"/>
      <c r="DU211" s="55"/>
      <c r="DV211" s="55"/>
      <c r="DW211" s="55"/>
      <c r="DX211" s="55"/>
      <c r="DY211" s="55"/>
      <c r="DZ211" s="55"/>
      <c r="EA211" s="55"/>
      <c r="EB211" s="55"/>
      <c r="EC211" s="55"/>
      <c r="ED211" s="55"/>
      <c r="EE211" s="55"/>
      <c r="EF211" s="55"/>
      <c r="EG211" s="55"/>
      <c r="EH211" s="55"/>
      <c r="EI211" s="55"/>
      <c r="EJ211" s="55"/>
      <c r="EK211" s="55"/>
      <c r="EL211" s="55"/>
      <c r="EM211" s="55"/>
      <c r="EN211" s="55"/>
      <c r="EO211" s="55"/>
      <c r="EP211" s="55"/>
      <c r="EQ211" s="55"/>
      <c r="ER211" s="55"/>
      <c r="ES211" s="55"/>
      <c r="ET211" s="55"/>
      <c r="EU211" s="55"/>
      <c r="EV211" s="55"/>
      <c r="EW211" s="55"/>
      <c r="EX211" s="55"/>
      <c r="EY211" s="55"/>
      <c r="EZ211" s="55"/>
      <c r="FA211" s="55"/>
      <c r="FB211" s="55"/>
      <c r="FC211" s="55"/>
      <c r="FD211" s="55"/>
      <c r="FE211" s="55"/>
      <c r="FF211" s="55"/>
      <c r="FG211" s="55"/>
      <c r="FH211" s="55"/>
      <c r="FI211" s="55"/>
      <c r="FJ211" s="55"/>
      <c r="FK211" s="55"/>
      <c r="FL211" s="55"/>
      <c r="FM211" s="55"/>
      <c r="FN211" s="55"/>
      <c r="FO211" s="55"/>
      <c r="FP211" s="55"/>
      <c r="FQ211" s="55"/>
      <c r="FR211" s="55"/>
      <c r="FS211" s="55"/>
      <c r="FT211" s="55"/>
      <c r="FU211" s="55"/>
      <c r="FV211" s="55"/>
      <c r="FW211" s="55"/>
      <c r="FX211" s="55"/>
      <c r="FY211" s="55"/>
      <c r="FZ211" s="55"/>
      <c r="GA211" s="55"/>
      <c r="GB211" s="55"/>
      <c r="GC211" s="55"/>
      <c r="GD211" s="55"/>
      <c r="GE211" s="55"/>
      <c r="GF211" s="55"/>
      <c r="GG211" s="55"/>
      <c r="GH211" s="55"/>
      <c r="GI211" s="55"/>
      <c r="GJ211" s="55"/>
      <c r="GK211" s="55"/>
      <c r="GL211" s="55"/>
      <c r="GM211" s="55"/>
    </row>
    <row r="212" spans="1:195" x14ac:dyDescent="0.2">
      <c r="A212" s="55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  <c r="AA212" s="55"/>
      <c r="AB212" s="55"/>
      <c r="AC212" s="55"/>
      <c r="AD212" s="55"/>
      <c r="AE212" s="55"/>
      <c r="AF212" s="55"/>
      <c r="AG212" s="55"/>
      <c r="AH212" s="55"/>
      <c r="AI212" s="55"/>
      <c r="AJ212" s="55"/>
      <c r="AK212" s="55"/>
      <c r="AL212" s="55"/>
      <c r="AM212" s="55"/>
      <c r="AN212" s="55"/>
      <c r="AO212" s="55"/>
      <c r="AP212" s="55"/>
      <c r="AQ212" s="55"/>
      <c r="AR212" s="55"/>
      <c r="AS212" s="55"/>
      <c r="AT212" s="55"/>
      <c r="AU212" s="55"/>
      <c r="AV212" s="55"/>
      <c r="AW212" s="55"/>
      <c r="AX212" s="55"/>
      <c r="AY212" s="55"/>
      <c r="AZ212" s="55"/>
      <c r="BA212" s="55"/>
      <c r="BB212" s="55"/>
      <c r="BC212" s="55"/>
      <c r="BD212" s="55"/>
      <c r="BE212" s="55"/>
      <c r="BF212" s="55"/>
      <c r="BG212" s="55"/>
      <c r="BH212" s="55"/>
      <c r="BI212" s="55"/>
      <c r="BJ212" s="55"/>
      <c r="BK212" s="55"/>
      <c r="BL212" s="55"/>
      <c r="BM212" s="55"/>
      <c r="BN212" s="55"/>
      <c r="BO212" s="55"/>
      <c r="BP212" s="55"/>
      <c r="BQ212" s="55"/>
      <c r="BR212" s="55"/>
      <c r="BS212" s="55"/>
      <c r="BT212" s="55"/>
      <c r="BU212" s="55"/>
      <c r="BV212" s="55"/>
      <c r="BW212" s="55"/>
      <c r="BX212" s="55"/>
      <c r="BY212" s="55"/>
      <c r="BZ212" s="55"/>
      <c r="CA212" s="55"/>
      <c r="CB212" s="55"/>
      <c r="CC212" s="55"/>
      <c r="CD212" s="55"/>
      <c r="CE212" s="55"/>
      <c r="CF212" s="55"/>
      <c r="CG212" s="55"/>
      <c r="CH212" s="55"/>
      <c r="CI212" s="55"/>
      <c r="CJ212" s="55"/>
      <c r="CK212" s="55"/>
      <c r="CL212" s="55"/>
      <c r="CM212" s="55"/>
      <c r="CN212" s="55"/>
      <c r="CO212" s="55"/>
      <c r="CP212" s="55"/>
      <c r="CQ212" s="55"/>
      <c r="CR212" s="55"/>
      <c r="CS212" s="55"/>
      <c r="CT212" s="55"/>
      <c r="CU212" s="55"/>
      <c r="CV212" s="55"/>
      <c r="CW212" s="55"/>
      <c r="CX212" s="55"/>
      <c r="CY212" s="55"/>
      <c r="CZ212" s="55"/>
      <c r="DA212" s="55"/>
      <c r="DB212" s="55"/>
      <c r="DC212" s="55"/>
      <c r="DD212" s="55"/>
      <c r="DE212" s="55"/>
      <c r="DF212" s="55"/>
      <c r="DG212" s="55"/>
      <c r="DH212" s="55"/>
      <c r="DI212" s="55"/>
      <c r="DJ212" s="55"/>
      <c r="DK212" s="55"/>
      <c r="DL212" s="55"/>
      <c r="DM212" s="55"/>
      <c r="DN212" s="55"/>
      <c r="DO212" s="55"/>
      <c r="DP212" s="55"/>
      <c r="DQ212" s="55"/>
      <c r="DR212" s="55"/>
      <c r="DS212" s="55"/>
      <c r="DT212" s="55"/>
      <c r="DU212" s="55"/>
      <c r="DV212" s="55"/>
      <c r="DW212" s="55"/>
      <c r="DX212" s="55"/>
      <c r="DY212" s="55"/>
      <c r="DZ212" s="55"/>
      <c r="EA212" s="55"/>
      <c r="EB212" s="55"/>
      <c r="EC212" s="55"/>
      <c r="ED212" s="55"/>
      <c r="EE212" s="55"/>
      <c r="EF212" s="55"/>
      <c r="EG212" s="55"/>
      <c r="EH212" s="55"/>
      <c r="EI212" s="55"/>
      <c r="EJ212" s="55"/>
      <c r="EK212" s="55"/>
      <c r="EL212" s="55"/>
      <c r="EM212" s="55"/>
      <c r="EN212" s="55"/>
      <c r="EO212" s="55"/>
      <c r="EP212" s="55"/>
      <c r="EQ212" s="55"/>
      <c r="ER212" s="55"/>
      <c r="ES212" s="55"/>
      <c r="ET212" s="55"/>
      <c r="EU212" s="55"/>
      <c r="EV212" s="55"/>
      <c r="EW212" s="55"/>
      <c r="EX212" s="55"/>
      <c r="EY212" s="55"/>
      <c r="EZ212" s="55"/>
      <c r="FA212" s="55"/>
      <c r="FB212" s="55"/>
      <c r="FC212" s="55"/>
      <c r="FD212" s="55"/>
      <c r="FE212" s="55"/>
      <c r="FF212" s="55"/>
      <c r="FG212" s="55"/>
      <c r="FH212" s="55"/>
      <c r="FI212" s="55"/>
      <c r="FJ212" s="55"/>
      <c r="FK212" s="55"/>
      <c r="FL212" s="55"/>
      <c r="FM212" s="55"/>
      <c r="FN212" s="55"/>
      <c r="FO212" s="55"/>
      <c r="FP212" s="55"/>
      <c r="FQ212" s="55"/>
      <c r="FR212" s="55"/>
      <c r="FS212" s="55"/>
      <c r="FT212" s="55"/>
      <c r="FU212" s="55"/>
      <c r="FV212" s="55"/>
      <c r="FW212" s="55"/>
      <c r="FX212" s="55"/>
      <c r="FY212" s="55"/>
      <c r="FZ212" s="55"/>
      <c r="GA212" s="55"/>
      <c r="GB212" s="55"/>
      <c r="GC212" s="55"/>
      <c r="GD212" s="55"/>
      <c r="GE212" s="55"/>
      <c r="GF212" s="55"/>
      <c r="GG212" s="55"/>
      <c r="GH212" s="55"/>
      <c r="GI212" s="55"/>
      <c r="GJ212" s="55"/>
      <c r="GK212" s="55"/>
      <c r="GL212" s="55"/>
      <c r="GM212" s="55"/>
    </row>
    <row r="213" spans="1:195" x14ac:dyDescent="0.2">
      <c r="A213" s="55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  <c r="AA213" s="55"/>
      <c r="AB213" s="55"/>
      <c r="AC213" s="55"/>
      <c r="AD213" s="55"/>
      <c r="AE213" s="55"/>
      <c r="AF213" s="55"/>
      <c r="AG213" s="55"/>
      <c r="AH213" s="55"/>
      <c r="AI213" s="55"/>
      <c r="AJ213" s="55"/>
      <c r="AK213" s="55"/>
      <c r="AL213" s="55"/>
      <c r="AM213" s="55"/>
      <c r="AN213" s="55"/>
      <c r="AO213" s="55"/>
      <c r="AP213" s="55"/>
      <c r="AQ213" s="55"/>
      <c r="AR213" s="55"/>
      <c r="AS213" s="55"/>
      <c r="AT213" s="55"/>
      <c r="AU213" s="55"/>
      <c r="AV213" s="55"/>
      <c r="AW213" s="55"/>
      <c r="AX213" s="55"/>
      <c r="AY213" s="55"/>
      <c r="AZ213" s="55"/>
      <c r="BA213" s="55"/>
      <c r="BB213" s="55"/>
      <c r="BC213" s="55"/>
      <c r="BD213" s="55"/>
      <c r="BE213" s="55"/>
      <c r="BF213" s="55"/>
      <c r="BG213" s="55"/>
      <c r="BH213" s="55"/>
      <c r="BI213" s="55"/>
      <c r="BJ213" s="55"/>
      <c r="BK213" s="55"/>
      <c r="BL213" s="55"/>
      <c r="BM213" s="55"/>
      <c r="BN213" s="55"/>
      <c r="BO213" s="55"/>
      <c r="BP213" s="55"/>
      <c r="BQ213" s="55"/>
      <c r="BR213" s="55"/>
      <c r="BS213" s="55"/>
      <c r="BT213" s="55"/>
      <c r="BU213" s="55"/>
      <c r="BV213" s="55"/>
      <c r="BW213" s="55"/>
      <c r="BX213" s="55"/>
      <c r="BY213" s="55"/>
      <c r="BZ213" s="55"/>
      <c r="CA213" s="55"/>
      <c r="CB213" s="55"/>
      <c r="CC213" s="55"/>
      <c r="CD213" s="55"/>
      <c r="CE213" s="55"/>
      <c r="CF213" s="55"/>
      <c r="CG213" s="55"/>
      <c r="CH213" s="55"/>
      <c r="CI213" s="55"/>
      <c r="CJ213" s="55"/>
      <c r="CK213" s="55"/>
      <c r="CL213" s="55"/>
      <c r="CM213" s="55"/>
      <c r="CN213" s="55"/>
      <c r="CO213" s="55"/>
      <c r="CP213" s="55"/>
      <c r="CQ213" s="55"/>
      <c r="CR213" s="55"/>
      <c r="CS213" s="55"/>
      <c r="CT213" s="55"/>
      <c r="CU213" s="55"/>
      <c r="CV213" s="55"/>
      <c r="CW213" s="55"/>
      <c r="CX213" s="55"/>
      <c r="CY213" s="55"/>
      <c r="CZ213" s="55"/>
      <c r="DA213" s="55"/>
      <c r="DB213" s="55"/>
      <c r="DC213" s="55"/>
      <c r="DD213" s="55"/>
      <c r="DE213" s="55"/>
      <c r="DF213" s="55"/>
      <c r="DG213" s="55"/>
      <c r="DH213" s="55"/>
      <c r="DI213" s="55"/>
      <c r="DJ213" s="55"/>
      <c r="DK213" s="55"/>
      <c r="DL213" s="55"/>
      <c r="DM213" s="55"/>
      <c r="DN213" s="55"/>
      <c r="DO213" s="55"/>
      <c r="DP213" s="55"/>
      <c r="DQ213" s="55"/>
      <c r="DR213" s="55"/>
      <c r="DS213" s="55"/>
      <c r="DT213" s="55"/>
      <c r="DU213" s="55"/>
      <c r="DV213" s="55"/>
      <c r="DW213" s="55"/>
      <c r="DX213" s="55"/>
      <c r="DY213" s="55"/>
      <c r="DZ213" s="55"/>
      <c r="EA213" s="55"/>
      <c r="EB213" s="55"/>
      <c r="EC213" s="55"/>
      <c r="ED213" s="55"/>
      <c r="EE213" s="55"/>
      <c r="EF213" s="55"/>
      <c r="EG213" s="55"/>
      <c r="EH213" s="55"/>
      <c r="EI213" s="55"/>
      <c r="EJ213" s="55"/>
      <c r="EK213" s="55"/>
      <c r="EL213" s="55"/>
      <c r="EM213" s="55"/>
      <c r="EN213" s="55"/>
      <c r="EO213" s="55"/>
      <c r="EP213" s="55"/>
      <c r="EQ213" s="55"/>
      <c r="ER213" s="55"/>
      <c r="ES213" s="55"/>
      <c r="ET213" s="55"/>
      <c r="EU213" s="55"/>
      <c r="EV213" s="55"/>
      <c r="EW213" s="55"/>
      <c r="EX213" s="55"/>
      <c r="EY213" s="55"/>
      <c r="EZ213" s="55"/>
      <c r="FA213" s="55"/>
      <c r="FB213" s="55"/>
      <c r="FC213" s="55"/>
      <c r="FD213" s="55"/>
      <c r="FE213" s="55"/>
      <c r="FF213" s="55"/>
      <c r="FG213" s="55"/>
      <c r="FH213" s="55"/>
      <c r="FI213" s="55"/>
      <c r="FJ213" s="55"/>
      <c r="FK213" s="55"/>
      <c r="FL213" s="55"/>
      <c r="FM213" s="55"/>
      <c r="FN213" s="55"/>
      <c r="FO213" s="55"/>
      <c r="FP213" s="55"/>
      <c r="FQ213" s="55"/>
      <c r="FR213" s="55"/>
      <c r="FS213" s="55"/>
      <c r="FT213" s="55"/>
      <c r="FU213" s="55"/>
      <c r="FV213" s="55"/>
      <c r="FW213" s="55"/>
      <c r="FX213" s="55"/>
      <c r="FY213" s="55"/>
      <c r="FZ213" s="55"/>
      <c r="GA213" s="55"/>
      <c r="GB213" s="55"/>
      <c r="GC213" s="55"/>
      <c r="GD213" s="55"/>
      <c r="GE213" s="55"/>
      <c r="GF213" s="55"/>
      <c r="GG213" s="55"/>
      <c r="GH213" s="55"/>
      <c r="GI213" s="55"/>
      <c r="GJ213" s="55"/>
      <c r="GK213" s="55"/>
      <c r="GL213" s="55"/>
      <c r="GM213" s="55"/>
    </row>
    <row r="214" spans="1:195" x14ac:dyDescent="0.2">
      <c r="A214" s="55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/>
      <c r="AB214" s="55"/>
      <c r="AC214" s="55"/>
      <c r="AD214" s="55"/>
      <c r="AE214" s="55"/>
      <c r="AF214" s="55"/>
      <c r="AG214" s="55"/>
      <c r="AH214" s="55"/>
      <c r="AI214" s="55"/>
      <c r="AJ214" s="55"/>
      <c r="AK214" s="55"/>
      <c r="AL214" s="55"/>
      <c r="AM214" s="55"/>
      <c r="AN214" s="55"/>
      <c r="AO214" s="55"/>
      <c r="AP214" s="55"/>
      <c r="AQ214" s="55"/>
      <c r="AR214" s="55"/>
      <c r="AS214" s="55"/>
      <c r="AT214" s="55"/>
      <c r="AU214" s="55"/>
      <c r="AV214" s="55"/>
      <c r="AW214" s="55"/>
      <c r="AX214" s="55"/>
      <c r="AY214" s="55"/>
      <c r="AZ214" s="55"/>
      <c r="BA214" s="55"/>
      <c r="BB214" s="55"/>
      <c r="BC214" s="55"/>
      <c r="BD214" s="55"/>
      <c r="BE214" s="55"/>
      <c r="BF214" s="55"/>
      <c r="BG214" s="55"/>
      <c r="BH214" s="55"/>
      <c r="BI214" s="55"/>
      <c r="BJ214" s="55"/>
      <c r="BK214" s="55"/>
      <c r="BL214" s="55"/>
      <c r="BM214" s="55"/>
      <c r="BN214" s="55"/>
      <c r="BO214" s="55"/>
      <c r="BP214" s="55"/>
      <c r="BQ214" s="55"/>
      <c r="BR214" s="55"/>
      <c r="BS214" s="55"/>
      <c r="BT214" s="55"/>
      <c r="BU214" s="55"/>
      <c r="BV214" s="55"/>
      <c r="BW214" s="55"/>
      <c r="BX214" s="55"/>
      <c r="BY214" s="55"/>
      <c r="BZ214" s="55"/>
      <c r="CA214" s="55"/>
      <c r="CB214" s="55"/>
      <c r="CC214" s="55"/>
      <c r="CD214" s="55"/>
      <c r="CE214" s="55"/>
      <c r="CF214" s="55"/>
      <c r="CG214" s="55"/>
      <c r="CH214" s="55"/>
      <c r="CI214" s="55"/>
      <c r="CJ214" s="55"/>
      <c r="CK214" s="55"/>
      <c r="CL214" s="55"/>
      <c r="CM214" s="55"/>
      <c r="CN214" s="55"/>
      <c r="CO214" s="55"/>
      <c r="CP214" s="55"/>
      <c r="CQ214" s="55"/>
      <c r="CR214" s="55"/>
      <c r="CS214" s="55"/>
      <c r="CT214" s="55"/>
      <c r="CU214" s="55"/>
      <c r="CV214" s="55"/>
      <c r="CW214" s="55"/>
      <c r="CX214" s="55"/>
      <c r="CY214" s="55"/>
      <c r="CZ214" s="55"/>
      <c r="DA214" s="55"/>
      <c r="DB214" s="55"/>
      <c r="DC214" s="55"/>
      <c r="DD214" s="55"/>
      <c r="DE214" s="55"/>
      <c r="DF214" s="55"/>
      <c r="DG214" s="55"/>
      <c r="DH214" s="55"/>
      <c r="DI214" s="55"/>
      <c r="DJ214" s="55"/>
      <c r="DK214" s="55"/>
      <c r="DL214" s="55"/>
      <c r="DM214" s="55"/>
      <c r="DN214" s="55"/>
      <c r="DO214" s="55"/>
      <c r="DP214" s="55"/>
      <c r="DQ214" s="55"/>
      <c r="DR214" s="55"/>
      <c r="DS214" s="55"/>
      <c r="DT214" s="55"/>
      <c r="DU214" s="55"/>
      <c r="DV214" s="55"/>
      <c r="DW214" s="55"/>
      <c r="DX214" s="55"/>
      <c r="DY214" s="55"/>
      <c r="DZ214" s="55"/>
      <c r="EA214" s="55"/>
      <c r="EB214" s="55"/>
      <c r="EC214" s="55"/>
      <c r="ED214" s="55"/>
      <c r="EE214" s="55"/>
      <c r="EF214" s="55"/>
      <c r="EG214" s="55"/>
      <c r="EH214" s="55"/>
      <c r="EI214" s="55"/>
      <c r="EJ214" s="55"/>
      <c r="EK214" s="55"/>
      <c r="EL214" s="55"/>
      <c r="EM214" s="55"/>
      <c r="EN214" s="55"/>
      <c r="EO214" s="55"/>
      <c r="EP214" s="55"/>
      <c r="EQ214" s="55"/>
      <c r="ER214" s="55"/>
      <c r="ES214" s="55"/>
      <c r="ET214" s="55"/>
      <c r="EU214" s="55"/>
      <c r="EV214" s="55"/>
      <c r="EW214" s="55"/>
      <c r="EX214" s="55"/>
      <c r="EY214" s="55"/>
      <c r="EZ214" s="55"/>
      <c r="FA214" s="55"/>
      <c r="FB214" s="55"/>
      <c r="FC214" s="55"/>
      <c r="FD214" s="55"/>
      <c r="FE214" s="55"/>
      <c r="FF214" s="55"/>
      <c r="FG214" s="55"/>
      <c r="FH214" s="55"/>
      <c r="FI214" s="55"/>
      <c r="FJ214" s="55"/>
      <c r="FK214" s="55"/>
      <c r="FL214" s="55"/>
      <c r="FM214" s="55"/>
      <c r="FN214" s="55"/>
      <c r="FO214" s="55"/>
      <c r="FP214" s="55"/>
      <c r="FQ214" s="55"/>
      <c r="FR214" s="55"/>
      <c r="FS214" s="55"/>
      <c r="FT214" s="55"/>
      <c r="FU214" s="55"/>
      <c r="FV214" s="55"/>
      <c r="FW214" s="55"/>
      <c r="FX214" s="55"/>
      <c r="FY214" s="55"/>
      <c r="FZ214" s="55"/>
      <c r="GA214" s="55"/>
      <c r="GB214" s="55"/>
      <c r="GC214" s="55"/>
      <c r="GD214" s="55"/>
      <c r="GE214" s="55"/>
      <c r="GF214" s="55"/>
      <c r="GG214" s="55"/>
      <c r="GH214" s="55"/>
      <c r="GI214" s="55"/>
      <c r="GJ214" s="55"/>
      <c r="GK214" s="55"/>
      <c r="GL214" s="55"/>
      <c r="GM214" s="55"/>
    </row>
    <row r="215" spans="1:195" x14ac:dyDescent="0.2">
      <c r="A215" s="55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  <c r="AB215" s="55"/>
      <c r="AC215" s="55"/>
      <c r="AD215" s="55"/>
      <c r="AE215" s="55"/>
      <c r="AF215" s="55"/>
      <c r="AG215" s="55"/>
      <c r="AH215" s="55"/>
      <c r="AI215" s="55"/>
      <c r="AJ215" s="55"/>
      <c r="AK215" s="55"/>
      <c r="AL215" s="55"/>
      <c r="AM215" s="55"/>
      <c r="AN215" s="55"/>
      <c r="AO215" s="55"/>
      <c r="AP215" s="55"/>
      <c r="AQ215" s="55"/>
      <c r="AR215" s="55"/>
      <c r="AS215" s="55"/>
      <c r="AT215" s="55"/>
      <c r="AU215" s="55"/>
      <c r="AV215" s="55"/>
      <c r="AW215" s="55"/>
      <c r="AX215" s="55"/>
      <c r="AY215" s="55"/>
      <c r="AZ215" s="55"/>
      <c r="BA215" s="55"/>
      <c r="BB215" s="55"/>
      <c r="BC215" s="55"/>
      <c r="BD215" s="55"/>
      <c r="BE215" s="55"/>
      <c r="BF215" s="55"/>
      <c r="BG215" s="55"/>
      <c r="BH215" s="55"/>
      <c r="BI215" s="55"/>
      <c r="BJ215" s="55"/>
      <c r="BK215" s="55"/>
      <c r="BL215" s="55"/>
      <c r="BM215" s="55"/>
      <c r="BN215" s="55"/>
      <c r="BO215" s="55"/>
      <c r="BP215" s="55"/>
      <c r="BQ215" s="55"/>
      <c r="BR215" s="55"/>
      <c r="BS215" s="55"/>
      <c r="BT215" s="55"/>
      <c r="BU215" s="55"/>
      <c r="BV215" s="55"/>
      <c r="BW215" s="55"/>
      <c r="BX215" s="55"/>
      <c r="BY215" s="55"/>
      <c r="BZ215" s="55"/>
      <c r="CA215" s="55"/>
      <c r="CB215" s="55"/>
      <c r="CC215" s="55"/>
      <c r="CD215" s="55"/>
      <c r="CE215" s="55"/>
      <c r="CF215" s="55"/>
      <c r="CG215" s="55"/>
      <c r="CH215" s="55"/>
      <c r="CI215" s="55"/>
      <c r="CJ215" s="55"/>
      <c r="CK215" s="55"/>
      <c r="CL215" s="55"/>
      <c r="CM215" s="55"/>
      <c r="CN215" s="55"/>
      <c r="CO215" s="55"/>
      <c r="CP215" s="55"/>
      <c r="CQ215" s="55"/>
      <c r="CR215" s="55"/>
      <c r="CS215" s="55"/>
      <c r="CT215" s="55"/>
      <c r="CU215" s="55"/>
      <c r="CV215" s="55"/>
      <c r="CW215" s="55"/>
      <c r="CX215" s="55"/>
      <c r="CY215" s="55"/>
      <c r="CZ215" s="55"/>
      <c r="DA215" s="55"/>
      <c r="DB215" s="55"/>
      <c r="DC215" s="55"/>
      <c r="DD215" s="55"/>
      <c r="DE215" s="55"/>
      <c r="DF215" s="55"/>
      <c r="DG215" s="55"/>
      <c r="DH215" s="55"/>
      <c r="DI215" s="55"/>
      <c r="DJ215" s="55"/>
      <c r="DK215" s="55"/>
      <c r="DL215" s="55"/>
      <c r="DM215" s="55"/>
      <c r="DN215" s="55"/>
      <c r="DO215" s="55"/>
      <c r="DP215" s="55"/>
      <c r="DQ215" s="55"/>
      <c r="DR215" s="55"/>
      <c r="DS215" s="55"/>
      <c r="DT215" s="55"/>
      <c r="DU215" s="55"/>
      <c r="DV215" s="55"/>
      <c r="DW215" s="55"/>
      <c r="DX215" s="55"/>
      <c r="DY215" s="55"/>
      <c r="DZ215" s="55"/>
      <c r="EA215" s="55"/>
      <c r="EB215" s="55"/>
      <c r="EC215" s="55"/>
      <c r="ED215" s="55"/>
      <c r="EE215" s="55"/>
      <c r="EF215" s="55"/>
      <c r="EG215" s="55"/>
      <c r="EH215" s="55"/>
      <c r="EI215" s="55"/>
      <c r="EJ215" s="55"/>
      <c r="EK215" s="55"/>
      <c r="EL215" s="55"/>
      <c r="EM215" s="55"/>
      <c r="EN215" s="55"/>
      <c r="EO215" s="55"/>
      <c r="EP215" s="55"/>
      <c r="EQ215" s="55"/>
      <c r="ER215" s="55"/>
      <c r="ES215" s="55"/>
      <c r="ET215" s="55"/>
      <c r="EU215" s="55"/>
      <c r="EV215" s="55"/>
      <c r="EW215" s="55"/>
      <c r="EX215" s="55"/>
      <c r="EY215" s="55"/>
      <c r="EZ215" s="55"/>
      <c r="FA215" s="55"/>
      <c r="FB215" s="55"/>
      <c r="FC215" s="55"/>
      <c r="FD215" s="55"/>
      <c r="FE215" s="55"/>
      <c r="FF215" s="55"/>
      <c r="FG215" s="55"/>
      <c r="FH215" s="55"/>
      <c r="FI215" s="55"/>
      <c r="FJ215" s="55"/>
      <c r="FK215" s="55"/>
      <c r="FL215" s="55"/>
      <c r="FM215" s="55"/>
      <c r="FN215" s="55"/>
      <c r="FO215" s="55"/>
      <c r="FP215" s="55"/>
      <c r="FQ215" s="55"/>
      <c r="FR215" s="55"/>
      <c r="FS215" s="55"/>
      <c r="FT215" s="55"/>
      <c r="FU215" s="55"/>
      <c r="FV215" s="55"/>
      <c r="FW215" s="55"/>
      <c r="FX215" s="55"/>
      <c r="FY215" s="55"/>
      <c r="FZ215" s="55"/>
      <c r="GA215" s="55"/>
      <c r="GB215" s="55"/>
      <c r="GC215" s="55"/>
      <c r="GD215" s="55"/>
      <c r="GE215" s="55"/>
      <c r="GF215" s="55"/>
      <c r="GG215" s="55"/>
      <c r="GH215" s="55"/>
      <c r="GI215" s="55"/>
      <c r="GJ215" s="55"/>
      <c r="GK215" s="55"/>
      <c r="GL215" s="55"/>
      <c r="GM215" s="55"/>
    </row>
    <row r="216" spans="1:195" x14ac:dyDescent="0.2">
      <c r="A216" s="55"/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  <c r="AA216" s="55"/>
      <c r="AB216" s="55"/>
      <c r="AC216" s="55"/>
      <c r="AD216" s="55"/>
      <c r="AE216" s="55"/>
      <c r="AF216" s="55"/>
      <c r="AG216" s="55"/>
      <c r="AH216" s="55"/>
      <c r="AI216" s="55"/>
      <c r="AJ216" s="55"/>
      <c r="AK216" s="55"/>
      <c r="AL216" s="55"/>
      <c r="AM216" s="55"/>
      <c r="AN216" s="55"/>
      <c r="AO216" s="55"/>
      <c r="AP216" s="55"/>
      <c r="AQ216" s="55"/>
      <c r="AR216" s="55"/>
      <c r="AS216" s="55"/>
      <c r="AT216" s="55"/>
      <c r="AU216" s="55"/>
      <c r="AV216" s="55"/>
      <c r="AW216" s="55"/>
      <c r="AX216" s="55"/>
      <c r="AY216" s="55"/>
      <c r="AZ216" s="55"/>
      <c r="BA216" s="55"/>
      <c r="BB216" s="55"/>
      <c r="BC216" s="55"/>
      <c r="BD216" s="55"/>
      <c r="BE216" s="55"/>
      <c r="BF216" s="55"/>
      <c r="BG216" s="55"/>
      <c r="BH216" s="55"/>
      <c r="BI216" s="55"/>
      <c r="BJ216" s="55"/>
      <c r="BK216" s="55"/>
      <c r="BL216" s="55"/>
      <c r="BM216" s="55"/>
      <c r="BN216" s="55"/>
      <c r="BO216" s="55"/>
      <c r="BP216" s="55"/>
      <c r="BQ216" s="55"/>
      <c r="BR216" s="55"/>
      <c r="BS216" s="55"/>
      <c r="BT216" s="55"/>
      <c r="BU216" s="55"/>
      <c r="BV216" s="55"/>
      <c r="BW216" s="55"/>
      <c r="BX216" s="55"/>
      <c r="BY216" s="55"/>
      <c r="BZ216" s="55"/>
      <c r="CA216" s="55"/>
      <c r="CB216" s="55"/>
      <c r="CC216" s="55"/>
      <c r="CD216" s="55"/>
      <c r="CE216" s="55"/>
      <c r="CF216" s="55"/>
      <c r="CG216" s="55"/>
      <c r="CH216" s="55"/>
      <c r="CI216" s="55"/>
      <c r="CJ216" s="55"/>
      <c r="CK216" s="55"/>
      <c r="CL216" s="55"/>
      <c r="CM216" s="55"/>
      <c r="CN216" s="55"/>
      <c r="CO216" s="55"/>
      <c r="CP216" s="55"/>
      <c r="CQ216" s="55"/>
      <c r="CR216" s="55"/>
      <c r="CS216" s="55"/>
      <c r="CT216" s="55"/>
      <c r="CU216" s="55"/>
      <c r="CV216" s="55"/>
      <c r="CW216" s="55"/>
      <c r="CX216" s="55"/>
      <c r="CY216" s="55"/>
      <c r="CZ216" s="55"/>
      <c r="DA216" s="55"/>
      <c r="DB216" s="55"/>
      <c r="DC216" s="55"/>
      <c r="DD216" s="55"/>
      <c r="DE216" s="55"/>
      <c r="DF216" s="55"/>
      <c r="DG216" s="55"/>
      <c r="DH216" s="55"/>
      <c r="DI216" s="55"/>
      <c r="DJ216" s="55"/>
      <c r="DK216" s="55"/>
      <c r="DL216" s="55"/>
      <c r="DM216" s="55"/>
      <c r="DN216" s="55"/>
      <c r="DO216" s="55"/>
      <c r="DP216" s="55"/>
      <c r="DQ216" s="55"/>
      <c r="DR216" s="55"/>
      <c r="DS216" s="55"/>
      <c r="DT216" s="55"/>
      <c r="DU216" s="55"/>
      <c r="DV216" s="55"/>
      <c r="DW216" s="55"/>
      <c r="DX216" s="55"/>
      <c r="DY216" s="55"/>
      <c r="DZ216" s="55"/>
      <c r="EA216" s="55"/>
      <c r="EB216" s="55"/>
      <c r="EC216" s="55"/>
      <c r="ED216" s="55"/>
      <c r="EE216" s="55"/>
      <c r="EF216" s="55"/>
      <c r="EG216" s="55"/>
      <c r="EH216" s="55"/>
      <c r="EI216" s="55"/>
      <c r="EJ216" s="55"/>
      <c r="EK216" s="55"/>
      <c r="EL216" s="55"/>
      <c r="EM216" s="55"/>
      <c r="EN216" s="55"/>
      <c r="EO216" s="55"/>
      <c r="EP216" s="55"/>
      <c r="EQ216" s="55"/>
      <c r="ER216" s="55"/>
      <c r="ES216" s="55"/>
      <c r="ET216" s="55"/>
      <c r="EU216" s="55"/>
      <c r="EV216" s="55"/>
      <c r="EW216" s="55"/>
      <c r="EX216" s="55"/>
      <c r="EY216" s="55"/>
      <c r="EZ216" s="55"/>
      <c r="FA216" s="55"/>
      <c r="FB216" s="55"/>
      <c r="FC216" s="55"/>
      <c r="FD216" s="55"/>
      <c r="FE216" s="55"/>
      <c r="FF216" s="55"/>
      <c r="FG216" s="55"/>
      <c r="FH216" s="55"/>
      <c r="FI216" s="55"/>
      <c r="FJ216" s="55"/>
      <c r="FK216" s="55"/>
      <c r="FL216" s="55"/>
      <c r="FM216" s="55"/>
      <c r="FN216" s="55"/>
      <c r="FO216" s="55"/>
      <c r="FP216" s="55"/>
      <c r="FQ216" s="55"/>
      <c r="FR216" s="55"/>
      <c r="FS216" s="55"/>
      <c r="FT216" s="55"/>
      <c r="FU216" s="55"/>
      <c r="FV216" s="55"/>
      <c r="FW216" s="55"/>
      <c r="FX216" s="55"/>
      <c r="FY216" s="55"/>
      <c r="FZ216" s="55"/>
      <c r="GA216" s="55"/>
      <c r="GB216" s="55"/>
      <c r="GC216" s="55"/>
      <c r="GD216" s="55"/>
      <c r="GE216" s="55"/>
      <c r="GF216" s="55"/>
      <c r="GG216" s="55"/>
      <c r="GH216" s="55"/>
      <c r="GI216" s="55"/>
      <c r="GJ216" s="55"/>
      <c r="GK216" s="55"/>
      <c r="GL216" s="55"/>
      <c r="GM216" s="55"/>
    </row>
    <row r="217" spans="1:195" x14ac:dyDescent="0.2">
      <c r="A217" s="55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  <c r="AA217" s="55"/>
      <c r="AB217" s="55"/>
      <c r="AC217" s="55"/>
      <c r="AD217" s="55"/>
      <c r="AE217" s="55"/>
      <c r="AF217" s="55"/>
      <c r="AG217" s="55"/>
      <c r="AH217" s="55"/>
      <c r="AI217" s="55"/>
      <c r="AJ217" s="55"/>
      <c r="AK217" s="55"/>
      <c r="AL217" s="55"/>
      <c r="AM217" s="55"/>
      <c r="AN217" s="55"/>
      <c r="AO217" s="55"/>
      <c r="AP217" s="55"/>
      <c r="AQ217" s="55"/>
      <c r="AR217" s="55"/>
      <c r="AS217" s="55"/>
      <c r="AT217" s="55"/>
      <c r="AU217" s="55"/>
      <c r="AV217" s="55"/>
      <c r="AW217" s="55"/>
      <c r="AX217" s="55"/>
      <c r="AY217" s="55"/>
      <c r="AZ217" s="55"/>
      <c r="BA217" s="55"/>
      <c r="BB217" s="55"/>
      <c r="BC217" s="55"/>
      <c r="BD217" s="55"/>
      <c r="BE217" s="55"/>
      <c r="BF217" s="55"/>
      <c r="BG217" s="55"/>
      <c r="BH217" s="55"/>
      <c r="BI217" s="55"/>
      <c r="BJ217" s="55"/>
      <c r="BK217" s="55"/>
      <c r="BL217" s="55"/>
      <c r="BM217" s="55"/>
      <c r="BN217" s="55"/>
      <c r="BO217" s="55"/>
      <c r="BP217" s="55"/>
      <c r="BQ217" s="55"/>
      <c r="BR217" s="55"/>
      <c r="BS217" s="55"/>
      <c r="BT217" s="55"/>
      <c r="BU217" s="55"/>
      <c r="BV217" s="55"/>
      <c r="BW217" s="55"/>
      <c r="BX217" s="55"/>
      <c r="BY217" s="55"/>
      <c r="BZ217" s="55"/>
      <c r="CA217" s="55"/>
      <c r="CB217" s="55"/>
      <c r="CC217" s="55"/>
      <c r="CD217" s="55"/>
      <c r="CE217" s="55"/>
      <c r="CF217" s="55"/>
      <c r="CG217" s="55"/>
      <c r="CH217" s="55"/>
      <c r="CI217" s="55"/>
      <c r="CJ217" s="55"/>
      <c r="CK217" s="55"/>
      <c r="CL217" s="55"/>
      <c r="CM217" s="55"/>
      <c r="CN217" s="55"/>
      <c r="CO217" s="55"/>
      <c r="CP217" s="55"/>
      <c r="CQ217" s="55"/>
      <c r="CR217" s="55"/>
      <c r="CS217" s="55"/>
      <c r="CT217" s="55"/>
      <c r="CU217" s="55"/>
      <c r="CV217" s="55"/>
      <c r="CW217" s="55"/>
      <c r="CX217" s="55"/>
      <c r="CY217" s="55"/>
      <c r="CZ217" s="55"/>
      <c r="DA217" s="55"/>
      <c r="DB217" s="55"/>
      <c r="DC217" s="55"/>
      <c r="DD217" s="55"/>
      <c r="DE217" s="55"/>
      <c r="DF217" s="55"/>
      <c r="DG217" s="55"/>
      <c r="DH217" s="55"/>
      <c r="DI217" s="55"/>
      <c r="DJ217" s="55"/>
      <c r="DK217" s="55"/>
      <c r="DL217" s="55"/>
      <c r="DM217" s="55"/>
      <c r="DN217" s="55"/>
      <c r="DO217" s="55"/>
      <c r="DP217" s="55"/>
      <c r="DQ217" s="55"/>
      <c r="DR217" s="55"/>
      <c r="DS217" s="55"/>
      <c r="DT217" s="55"/>
      <c r="DU217" s="55"/>
      <c r="DV217" s="55"/>
      <c r="DW217" s="55"/>
      <c r="DX217" s="55"/>
      <c r="DY217" s="55"/>
      <c r="DZ217" s="55"/>
      <c r="EA217" s="55"/>
      <c r="EB217" s="55"/>
      <c r="EC217" s="55"/>
      <c r="ED217" s="55"/>
      <c r="EE217" s="55"/>
      <c r="EF217" s="55"/>
      <c r="EG217" s="55"/>
      <c r="EH217" s="55"/>
      <c r="EI217" s="55"/>
      <c r="EJ217" s="55"/>
      <c r="EK217" s="55"/>
      <c r="EL217" s="55"/>
      <c r="EM217" s="55"/>
      <c r="EN217" s="55"/>
      <c r="EO217" s="55"/>
      <c r="EP217" s="55"/>
      <c r="EQ217" s="55"/>
      <c r="ER217" s="55"/>
      <c r="ES217" s="55"/>
      <c r="ET217" s="55"/>
      <c r="EU217" s="55"/>
      <c r="EV217" s="55"/>
      <c r="EW217" s="55"/>
      <c r="EX217" s="55"/>
      <c r="EY217" s="55"/>
      <c r="EZ217" s="55"/>
      <c r="FA217" s="55"/>
      <c r="FB217" s="55"/>
      <c r="FC217" s="55"/>
      <c r="FD217" s="55"/>
      <c r="FE217" s="55"/>
      <c r="FF217" s="55"/>
      <c r="FG217" s="55"/>
      <c r="FH217" s="55"/>
      <c r="FI217" s="55"/>
      <c r="FJ217" s="55"/>
      <c r="FK217" s="55"/>
      <c r="FL217" s="55"/>
      <c r="FM217" s="55"/>
      <c r="FN217" s="55"/>
      <c r="FO217" s="55"/>
      <c r="FP217" s="55"/>
      <c r="FQ217" s="55"/>
      <c r="FR217" s="55"/>
      <c r="FS217" s="55"/>
      <c r="FT217" s="55"/>
      <c r="FU217" s="55"/>
      <c r="FV217" s="55"/>
      <c r="FW217" s="55"/>
      <c r="FX217" s="55"/>
      <c r="FY217" s="55"/>
      <c r="FZ217" s="55"/>
      <c r="GA217" s="55"/>
      <c r="GB217" s="55"/>
      <c r="GC217" s="55"/>
      <c r="GD217" s="55"/>
      <c r="GE217" s="55"/>
      <c r="GF217" s="55"/>
      <c r="GG217" s="55"/>
      <c r="GH217" s="55"/>
      <c r="GI217" s="55"/>
      <c r="GJ217" s="55"/>
      <c r="GK217" s="55"/>
      <c r="GL217" s="55"/>
      <c r="GM217" s="55"/>
    </row>
    <row r="218" spans="1:195" x14ac:dyDescent="0.2">
      <c r="A218" s="55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  <c r="AA218" s="55"/>
      <c r="AB218" s="55"/>
      <c r="AC218" s="55"/>
      <c r="AD218" s="55"/>
      <c r="AE218" s="55"/>
      <c r="AF218" s="55"/>
      <c r="AG218" s="55"/>
      <c r="AH218" s="55"/>
      <c r="AI218" s="55"/>
      <c r="AJ218" s="55"/>
      <c r="AK218" s="55"/>
      <c r="AL218" s="55"/>
      <c r="AM218" s="55"/>
      <c r="AN218" s="55"/>
      <c r="AO218" s="55"/>
      <c r="AP218" s="55"/>
      <c r="AQ218" s="55"/>
      <c r="AR218" s="55"/>
      <c r="AS218" s="55"/>
      <c r="AT218" s="55"/>
      <c r="AU218" s="55"/>
      <c r="AV218" s="55"/>
      <c r="AW218" s="55"/>
      <c r="AX218" s="55"/>
      <c r="AY218" s="55"/>
      <c r="AZ218" s="55"/>
      <c r="BA218" s="55"/>
      <c r="BB218" s="55"/>
      <c r="BC218" s="55"/>
      <c r="BD218" s="55"/>
      <c r="BE218" s="55"/>
      <c r="BF218" s="55"/>
      <c r="BG218" s="55"/>
      <c r="BH218" s="55"/>
      <c r="BI218" s="55"/>
      <c r="BJ218" s="55"/>
      <c r="BK218" s="55"/>
      <c r="BL218" s="55"/>
      <c r="BM218" s="55"/>
      <c r="BN218" s="55"/>
      <c r="BO218" s="55"/>
      <c r="BP218" s="55"/>
      <c r="BQ218" s="55"/>
      <c r="BR218" s="55"/>
      <c r="BS218" s="55"/>
      <c r="BT218" s="55"/>
      <c r="BU218" s="55"/>
      <c r="BV218" s="55"/>
      <c r="BW218" s="55"/>
      <c r="BX218" s="55"/>
      <c r="BY218" s="55"/>
      <c r="BZ218" s="55"/>
      <c r="CA218" s="55"/>
      <c r="CB218" s="55"/>
      <c r="CC218" s="55"/>
      <c r="CD218" s="55"/>
      <c r="CE218" s="55"/>
      <c r="CF218" s="55"/>
      <c r="CG218" s="55"/>
      <c r="CH218" s="55"/>
      <c r="CI218" s="55"/>
      <c r="CJ218" s="55"/>
      <c r="CK218" s="55"/>
      <c r="CL218" s="55"/>
      <c r="CM218" s="55"/>
      <c r="CN218" s="55"/>
      <c r="CO218" s="55"/>
      <c r="CP218" s="55"/>
      <c r="CQ218" s="55"/>
      <c r="CR218" s="55"/>
      <c r="CS218" s="55"/>
      <c r="CT218" s="55"/>
      <c r="CU218" s="55"/>
      <c r="CV218" s="55"/>
      <c r="CW218" s="55"/>
      <c r="CX218" s="55"/>
      <c r="CY218" s="55"/>
      <c r="CZ218" s="55"/>
      <c r="DA218" s="55"/>
      <c r="DB218" s="55"/>
      <c r="DC218" s="55"/>
      <c r="DD218" s="55"/>
      <c r="DE218" s="55"/>
      <c r="DF218" s="55"/>
      <c r="DG218" s="55"/>
      <c r="DH218" s="55"/>
      <c r="DI218" s="55"/>
      <c r="DJ218" s="55"/>
      <c r="DK218" s="55"/>
      <c r="DL218" s="55"/>
      <c r="DM218" s="55"/>
      <c r="DN218" s="55"/>
      <c r="DO218" s="55"/>
      <c r="DP218" s="55"/>
      <c r="DQ218" s="55"/>
      <c r="DR218" s="55"/>
      <c r="DS218" s="55"/>
      <c r="DT218" s="55"/>
      <c r="DU218" s="55"/>
      <c r="DV218" s="55"/>
      <c r="DW218" s="55"/>
      <c r="DX218" s="55"/>
      <c r="DY218" s="55"/>
      <c r="DZ218" s="55"/>
      <c r="EA218" s="55"/>
      <c r="EB218" s="55"/>
      <c r="EC218" s="55"/>
      <c r="ED218" s="55"/>
      <c r="EE218" s="55"/>
      <c r="EF218" s="55"/>
      <c r="EG218" s="55"/>
      <c r="EH218" s="55"/>
      <c r="EI218" s="55"/>
      <c r="EJ218" s="55"/>
      <c r="EK218" s="55"/>
      <c r="EL218" s="55"/>
      <c r="EM218" s="55"/>
      <c r="EN218" s="55"/>
      <c r="EO218" s="55"/>
      <c r="EP218" s="55"/>
      <c r="EQ218" s="55"/>
      <c r="ER218" s="55"/>
      <c r="ES218" s="55"/>
      <c r="ET218" s="55"/>
      <c r="EU218" s="55"/>
      <c r="EV218" s="55"/>
      <c r="EW218" s="55"/>
      <c r="EX218" s="55"/>
      <c r="EY218" s="55"/>
      <c r="EZ218" s="55"/>
      <c r="FA218" s="55"/>
      <c r="FB218" s="55"/>
      <c r="FC218" s="55"/>
      <c r="FD218" s="55"/>
      <c r="FE218" s="55"/>
      <c r="FF218" s="55"/>
      <c r="FG218" s="55"/>
      <c r="FH218" s="55"/>
      <c r="FI218" s="55"/>
      <c r="FJ218" s="55"/>
      <c r="FK218" s="55"/>
      <c r="FL218" s="55"/>
      <c r="FM218" s="55"/>
      <c r="FN218" s="55"/>
      <c r="FO218" s="55"/>
      <c r="FP218" s="55"/>
      <c r="FQ218" s="55"/>
      <c r="FR218" s="55"/>
      <c r="FS218" s="55"/>
      <c r="FT218" s="55"/>
      <c r="FU218" s="55"/>
      <c r="FV218" s="55"/>
      <c r="FW218" s="55"/>
      <c r="FX218" s="55"/>
      <c r="FY218" s="55"/>
      <c r="FZ218" s="55"/>
      <c r="GA218" s="55"/>
      <c r="GB218" s="55"/>
      <c r="GC218" s="55"/>
      <c r="GD218" s="55"/>
      <c r="GE218" s="55"/>
      <c r="GF218" s="55"/>
      <c r="GG218" s="55"/>
      <c r="GH218" s="55"/>
      <c r="GI218" s="55"/>
      <c r="GJ218" s="55"/>
      <c r="GK218" s="55"/>
      <c r="GL218" s="55"/>
      <c r="GM218" s="55"/>
    </row>
    <row r="219" spans="1:195" x14ac:dyDescent="0.2">
      <c r="A219" s="55"/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  <c r="AA219" s="55"/>
      <c r="AB219" s="55"/>
      <c r="AC219" s="55"/>
      <c r="AD219" s="55"/>
      <c r="AE219" s="55"/>
      <c r="AF219" s="55"/>
      <c r="AG219" s="55"/>
      <c r="AH219" s="55"/>
      <c r="AI219" s="55"/>
      <c r="AJ219" s="55"/>
      <c r="AK219" s="55"/>
      <c r="AL219" s="55"/>
      <c r="AM219" s="55"/>
      <c r="AN219" s="55"/>
      <c r="AO219" s="55"/>
      <c r="AP219" s="55"/>
      <c r="AQ219" s="55"/>
      <c r="AR219" s="55"/>
      <c r="AS219" s="55"/>
      <c r="AT219" s="55"/>
      <c r="AU219" s="55"/>
      <c r="AV219" s="55"/>
      <c r="AW219" s="55"/>
      <c r="AX219" s="55"/>
      <c r="AY219" s="55"/>
      <c r="AZ219" s="55"/>
      <c r="BA219" s="55"/>
      <c r="BB219" s="55"/>
      <c r="BC219" s="55"/>
      <c r="BD219" s="55"/>
      <c r="BE219" s="55"/>
      <c r="BF219" s="55"/>
      <c r="BG219" s="55"/>
      <c r="BH219" s="55"/>
      <c r="BI219" s="55"/>
      <c r="BJ219" s="55"/>
      <c r="BK219" s="55"/>
      <c r="BL219" s="55"/>
      <c r="BM219" s="55"/>
      <c r="BN219" s="55"/>
      <c r="BO219" s="55"/>
      <c r="BP219" s="55"/>
      <c r="BQ219" s="55"/>
      <c r="BR219" s="55"/>
      <c r="BS219" s="55"/>
      <c r="BT219" s="55"/>
      <c r="BU219" s="55"/>
      <c r="BV219" s="55"/>
      <c r="BW219" s="55"/>
      <c r="BX219" s="55"/>
      <c r="BY219" s="55"/>
      <c r="BZ219" s="55"/>
      <c r="CA219" s="55"/>
      <c r="CB219" s="55"/>
      <c r="CC219" s="55"/>
      <c r="CD219" s="55"/>
      <c r="CE219" s="55"/>
      <c r="CF219" s="55"/>
      <c r="CG219" s="55"/>
      <c r="CH219" s="55"/>
      <c r="CI219" s="55"/>
      <c r="CJ219" s="55"/>
      <c r="CK219" s="55"/>
      <c r="CL219" s="55"/>
      <c r="CM219" s="55"/>
      <c r="CN219" s="55"/>
      <c r="CO219" s="55"/>
      <c r="CP219" s="55"/>
      <c r="CQ219" s="55"/>
      <c r="CR219" s="55"/>
      <c r="CS219" s="55"/>
      <c r="CT219" s="55"/>
      <c r="CU219" s="55"/>
      <c r="CV219" s="55"/>
      <c r="CW219" s="55"/>
      <c r="CX219" s="55"/>
      <c r="CY219" s="55"/>
      <c r="CZ219" s="55"/>
      <c r="DA219" s="55"/>
      <c r="DB219" s="55"/>
      <c r="DC219" s="55"/>
      <c r="DD219" s="55"/>
      <c r="DE219" s="55"/>
      <c r="DF219" s="55"/>
      <c r="DG219" s="55"/>
      <c r="DH219" s="55"/>
      <c r="DI219" s="55"/>
      <c r="DJ219" s="55"/>
      <c r="DK219" s="55"/>
      <c r="DL219" s="55"/>
      <c r="DM219" s="55"/>
      <c r="DN219" s="55"/>
      <c r="DO219" s="55"/>
      <c r="DP219" s="55"/>
      <c r="DQ219" s="55"/>
      <c r="DR219" s="55"/>
      <c r="DS219" s="55"/>
      <c r="DT219" s="55"/>
      <c r="DU219" s="55"/>
      <c r="DV219" s="55"/>
      <c r="DW219" s="55"/>
      <c r="DX219" s="55"/>
      <c r="DY219" s="55"/>
      <c r="DZ219" s="55"/>
      <c r="EA219" s="55"/>
      <c r="EB219" s="55"/>
      <c r="EC219" s="55"/>
      <c r="ED219" s="55"/>
      <c r="EE219" s="55"/>
      <c r="EF219" s="55"/>
      <c r="EG219" s="55"/>
      <c r="EH219" s="55"/>
      <c r="EI219" s="55"/>
      <c r="EJ219" s="55"/>
      <c r="EK219" s="55"/>
      <c r="EL219" s="55"/>
      <c r="EM219" s="55"/>
      <c r="EN219" s="55"/>
      <c r="EO219" s="55"/>
      <c r="EP219" s="55"/>
      <c r="EQ219" s="55"/>
      <c r="ER219" s="55"/>
      <c r="ES219" s="55"/>
      <c r="ET219" s="55"/>
      <c r="EU219" s="55"/>
      <c r="EV219" s="55"/>
      <c r="EW219" s="55"/>
      <c r="EX219" s="55"/>
      <c r="EY219" s="55"/>
      <c r="EZ219" s="55"/>
      <c r="FA219" s="55"/>
      <c r="FB219" s="55"/>
      <c r="FC219" s="55"/>
      <c r="FD219" s="55"/>
      <c r="FE219" s="55"/>
      <c r="FF219" s="55"/>
      <c r="FG219" s="55"/>
      <c r="FH219" s="55"/>
      <c r="FI219" s="55"/>
      <c r="FJ219" s="55"/>
      <c r="FK219" s="55"/>
      <c r="FL219" s="55"/>
      <c r="FM219" s="55"/>
      <c r="FN219" s="55"/>
      <c r="FO219" s="55"/>
      <c r="FP219" s="55"/>
      <c r="FQ219" s="55"/>
      <c r="FR219" s="55"/>
      <c r="FS219" s="55"/>
      <c r="FT219" s="55"/>
      <c r="FU219" s="55"/>
      <c r="FV219" s="55"/>
      <c r="FW219" s="55"/>
      <c r="FX219" s="55"/>
      <c r="FY219" s="55"/>
      <c r="FZ219" s="55"/>
      <c r="GA219" s="55"/>
      <c r="GB219" s="55"/>
      <c r="GC219" s="55"/>
      <c r="GD219" s="55"/>
      <c r="GE219" s="55"/>
      <c r="GF219" s="55"/>
      <c r="GG219" s="55"/>
      <c r="GH219" s="55"/>
      <c r="GI219" s="55"/>
      <c r="GJ219" s="55"/>
      <c r="GK219" s="55"/>
      <c r="GL219" s="55"/>
      <c r="GM219" s="55"/>
    </row>
    <row r="220" spans="1:195" x14ac:dyDescent="0.2">
      <c r="A220" s="55"/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  <c r="AA220" s="55"/>
      <c r="AB220" s="55"/>
      <c r="AC220" s="55"/>
      <c r="AD220" s="55"/>
      <c r="AE220" s="55"/>
      <c r="AF220" s="55"/>
      <c r="AG220" s="55"/>
      <c r="AH220" s="55"/>
      <c r="AI220" s="55"/>
      <c r="AJ220" s="55"/>
      <c r="AK220" s="55"/>
      <c r="AL220" s="55"/>
      <c r="AM220" s="55"/>
      <c r="AN220" s="55"/>
      <c r="AO220" s="55"/>
      <c r="AP220" s="55"/>
      <c r="AQ220" s="55"/>
      <c r="AR220" s="55"/>
      <c r="AS220" s="55"/>
      <c r="AT220" s="55"/>
      <c r="AU220" s="55"/>
      <c r="AV220" s="55"/>
      <c r="AW220" s="55"/>
      <c r="AX220" s="55"/>
      <c r="AY220" s="55"/>
      <c r="AZ220" s="55"/>
      <c r="BA220" s="55"/>
      <c r="BB220" s="55"/>
      <c r="BC220" s="55"/>
      <c r="BD220" s="55"/>
      <c r="BE220" s="55"/>
      <c r="BF220" s="55"/>
      <c r="BG220" s="55"/>
      <c r="BH220" s="55"/>
      <c r="BI220" s="55"/>
      <c r="BJ220" s="55"/>
      <c r="BK220" s="55"/>
      <c r="BL220" s="55"/>
      <c r="BM220" s="55"/>
      <c r="BN220" s="55"/>
      <c r="BO220" s="55"/>
      <c r="BP220" s="55"/>
      <c r="BQ220" s="55"/>
      <c r="BR220" s="55"/>
      <c r="BS220" s="55"/>
      <c r="BT220" s="55"/>
      <c r="BU220" s="55"/>
      <c r="BV220" s="55"/>
      <c r="BW220" s="55"/>
      <c r="BX220" s="55"/>
      <c r="BY220" s="55"/>
      <c r="BZ220" s="55"/>
      <c r="CA220" s="55"/>
      <c r="CB220" s="55"/>
      <c r="CC220" s="55"/>
      <c r="CD220" s="55"/>
      <c r="CE220" s="55"/>
      <c r="CF220" s="55"/>
      <c r="CG220" s="55"/>
      <c r="CH220" s="55"/>
      <c r="CI220" s="55"/>
      <c r="CJ220" s="55"/>
      <c r="CK220" s="55"/>
      <c r="CL220" s="55"/>
      <c r="CM220" s="55"/>
      <c r="CN220" s="55"/>
      <c r="CO220" s="55"/>
      <c r="CP220" s="55"/>
      <c r="CQ220" s="55"/>
      <c r="CR220" s="55"/>
      <c r="CS220" s="55"/>
      <c r="CT220" s="55"/>
      <c r="CU220" s="55"/>
      <c r="CV220" s="55"/>
      <c r="CW220" s="55"/>
      <c r="CX220" s="55"/>
      <c r="CY220" s="55"/>
      <c r="CZ220" s="55"/>
      <c r="DA220" s="55"/>
      <c r="DB220" s="55"/>
      <c r="DC220" s="55"/>
      <c r="DD220" s="55"/>
      <c r="DE220" s="55"/>
      <c r="DF220" s="55"/>
      <c r="DG220" s="55"/>
      <c r="DH220" s="55"/>
      <c r="DI220" s="55"/>
      <c r="DJ220" s="55"/>
      <c r="DK220" s="55"/>
      <c r="DL220" s="55"/>
      <c r="DM220" s="55"/>
      <c r="DN220" s="55"/>
      <c r="DO220" s="55"/>
      <c r="DP220" s="55"/>
      <c r="DQ220" s="55"/>
      <c r="DR220" s="55"/>
      <c r="DS220" s="55"/>
      <c r="DT220" s="55"/>
      <c r="DU220" s="55"/>
      <c r="DV220" s="55"/>
      <c r="DW220" s="55"/>
      <c r="DX220" s="55"/>
      <c r="DY220" s="55"/>
      <c r="DZ220" s="55"/>
      <c r="EA220" s="55"/>
      <c r="EB220" s="55"/>
      <c r="EC220" s="55"/>
      <c r="ED220" s="55"/>
      <c r="EE220" s="55"/>
      <c r="EF220" s="55"/>
      <c r="EG220" s="55"/>
      <c r="EH220" s="55"/>
      <c r="EI220" s="55"/>
      <c r="EJ220" s="55"/>
      <c r="EK220" s="55"/>
      <c r="EL220" s="55"/>
      <c r="EM220" s="55"/>
      <c r="EN220" s="55"/>
      <c r="EO220" s="55"/>
      <c r="EP220" s="55"/>
      <c r="EQ220" s="55"/>
      <c r="ER220" s="55"/>
      <c r="ES220" s="55"/>
      <c r="ET220" s="55"/>
      <c r="EU220" s="55"/>
      <c r="EV220" s="55"/>
      <c r="EW220" s="55"/>
      <c r="EX220" s="55"/>
      <c r="EY220" s="55"/>
      <c r="EZ220" s="55"/>
      <c r="FA220" s="55"/>
      <c r="FB220" s="55"/>
      <c r="FC220" s="55"/>
      <c r="FD220" s="55"/>
      <c r="FE220" s="55"/>
      <c r="FF220" s="55"/>
      <c r="FG220" s="55"/>
      <c r="FH220" s="55"/>
      <c r="FI220" s="55"/>
      <c r="FJ220" s="55"/>
      <c r="FK220" s="55"/>
      <c r="FL220" s="55"/>
      <c r="FM220" s="55"/>
      <c r="FN220" s="55"/>
      <c r="FO220" s="55"/>
      <c r="FP220" s="55"/>
      <c r="FQ220" s="55"/>
      <c r="FR220" s="55"/>
      <c r="FS220" s="55"/>
      <c r="FT220" s="55"/>
      <c r="FU220" s="55"/>
      <c r="FV220" s="55"/>
      <c r="FW220" s="55"/>
      <c r="FX220" s="55"/>
      <c r="FY220" s="55"/>
      <c r="FZ220" s="55"/>
      <c r="GA220" s="55"/>
      <c r="GB220" s="55"/>
      <c r="GC220" s="55"/>
      <c r="GD220" s="55"/>
      <c r="GE220" s="55"/>
      <c r="GF220" s="55"/>
      <c r="GG220" s="55"/>
      <c r="GH220" s="55"/>
      <c r="GI220" s="55"/>
      <c r="GJ220" s="55"/>
      <c r="GK220" s="55"/>
      <c r="GL220" s="55"/>
      <c r="GM220" s="55"/>
    </row>
    <row r="221" spans="1:195" x14ac:dyDescent="0.2">
      <c r="A221" s="55"/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  <c r="AA221" s="55"/>
      <c r="AB221" s="55"/>
      <c r="AC221" s="55"/>
      <c r="AD221" s="55"/>
      <c r="AE221" s="55"/>
      <c r="AF221" s="55"/>
      <c r="AG221" s="55"/>
      <c r="AH221" s="55"/>
      <c r="AI221" s="55"/>
      <c r="AJ221" s="55"/>
      <c r="AK221" s="55"/>
      <c r="AL221" s="55"/>
      <c r="AM221" s="55"/>
      <c r="AN221" s="55"/>
      <c r="AO221" s="55"/>
      <c r="AP221" s="55"/>
      <c r="AQ221" s="55"/>
      <c r="AR221" s="55"/>
      <c r="AS221" s="55"/>
      <c r="AT221" s="55"/>
      <c r="AU221" s="55"/>
      <c r="AV221" s="55"/>
      <c r="AW221" s="55"/>
      <c r="AX221" s="55"/>
      <c r="AY221" s="55"/>
      <c r="AZ221" s="55"/>
      <c r="BA221" s="55"/>
      <c r="BB221" s="55"/>
      <c r="BC221" s="55"/>
      <c r="BD221" s="55"/>
      <c r="BE221" s="55"/>
      <c r="BF221" s="55"/>
      <c r="BG221" s="55"/>
      <c r="BH221" s="55"/>
      <c r="BI221" s="55"/>
      <c r="BJ221" s="55"/>
      <c r="BK221" s="55"/>
      <c r="BL221" s="55"/>
      <c r="BM221" s="55"/>
      <c r="BN221" s="55"/>
      <c r="BO221" s="55"/>
      <c r="BP221" s="55"/>
      <c r="BQ221" s="55"/>
      <c r="BR221" s="55"/>
      <c r="BS221" s="55"/>
      <c r="BT221" s="55"/>
      <c r="BU221" s="55"/>
      <c r="BV221" s="55"/>
      <c r="BW221" s="55"/>
      <c r="BX221" s="55"/>
      <c r="BY221" s="55"/>
      <c r="BZ221" s="55"/>
      <c r="CA221" s="55"/>
      <c r="CB221" s="55"/>
      <c r="CC221" s="55"/>
      <c r="CD221" s="55"/>
      <c r="CE221" s="55"/>
      <c r="CF221" s="55"/>
      <c r="CG221" s="55"/>
      <c r="CH221" s="55"/>
      <c r="CI221" s="55"/>
      <c r="CJ221" s="55"/>
      <c r="CK221" s="55"/>
      <c r="CL221" s="55"/>
      <c r="CM221" s="55"/>
      <c r="CN221" s="55"/>
      <c r="CO221" s="55"/>
      <c r="CP221" s="55"/>
      <c r="CQ221" s="55"/>
      <c r="CR221" s="55"/>
      <c r="CS221" s="55"/>
      <c r="CT221" s="55"/>
      <c r="CU221" s="55"/>
      <c r="CV221" s="55"/>
      <c r="CW221" s="55"/>
      <c r="CX221" s="55"/>
      <c r="CY221" s="55"/>
      <c r="CZ221" s="55"/>
      <c r="DA221" s="55"/>
      <c r="DB221" s="55"/>
      <c r="DC221" s="55"/>
      <c r="DD221" s="55"/>
      <c r="DE221" s="55"/>
      <c r="DF221" s="55"/>
      <c r="DG221" s="55"/>
      <c r="DH221" s="55"/>
      <c r="DI221" s="55"/>
      <c r="DJ221" s="55"/>
      <c r="DK221" s="55"/>
      <c r="DL221" s="55"/>
      <c r="DM221" s="55"/>
      <c r="DN221" s="55"/>
      <c r="DO221" s="55"/>
      <c r="DP221" s="55"/>
      <c r="DQ221" s="55"/>
      <c r="DR221" s="55"/>
      <c r="DS221" s="55"/>
      <c r="DT221" s="55"/>
      <c r="DU221" s="55"/>
      <c r="DV221" s="55"/>
      <c r="DW221" s="55"/>
      <c r="DX221" s="55"/>
      <c r="DY221" s="55"/>
      <c r="DZ221" s="55"/>
      <c r="EA221" s="55"/>
      <c r="EB221" s="55"/>
      <c r="EC221" s="55"/>
      <c r="ED221" s="55"/>
      <c r="EE221" s="55"/>
      <c r="EF221" s="55"/>
      <c r="EG221" s="55"/>
      <c r="EH221" s="55"/>
      <c r="EI221" s="55"/>
      <c r="EJ221" s="55"/>
      <c r="EK221" s="55"/>
      <c r="EL221" s="55"/>
      <c r="EM221" s="55"/>
      <c r="EN221" s="55"/>
      <c r="EO221" s="55"/>
      <c r="EP221" s="55"/>
      <c r="EQ221" s="55"/>
      <c r="ER221" s="55"/>
      <c r="ES221" s="55"/>
      <c r="ET221" s="55"/>
      <c r="EU221" s="55"/>
      <c r="EV221" s="55"/>
      <c r="EW221" s="55"/>
      <c r="EX221" s="55"/>
      <c r="EY221" s="55"/>
      <c r="EZ221" s="55"/>
      <c r="FA221" s="55"/>
      <c r="FB221" s="55"/>
      <c r="FC221" s="55"/>
      <c r="FD221" s="55"/>
      <c r="FE221" s="55"/>
      <c r="FF221" s="55"/>
      <c r="FG221" s="55"/>
      <c r="FH221" s="55"/>
      <c r="FI221" s="55"/>
      <c r="FJ221" s="55"/>
      <c r="FK221" s="55"/>
      <c r="FL221" s="55"/>
      <c r="FM221" s="55"/>
      <c r="FN221" s="55"/>
      <c r="FO221" s="55"/>
      <c r="FP221" s="55"/>
      <c r="FQ221" s="55"/>
      <c r="FR221" s="55"/>
      <c r="FS221" s="55"/>
      <c r="FT221" s="55"/>
      <c r="FU221" s="55"/>
      <c r="FV221" s="55"/>
      <c r="FW221" s="55"/>
      <c r="FX221" s="55"/>
      <c r="FY221" s="55"/>
      <c r="FZ221" s="55"/>
      <c r="GA221" s="55"/>
      <c r="GB221" s="55"/>
      <c r="GC221" s="55"/>
      <c r="GD221" s="55"/>
      <c r="GE221" s="55"/>
      <c r="GF221" s="55"/>
      <c r="GG221" s="55"/>
      <c r="GH221" s="55"/>
      <c r="GI221" s="55"/>
      <c r="GJ221" s="55"/>
      <c r="GK221" s="55"/>
      <c r="GL221" s="55"/>
      <c r="GM221" s="55"/>
    </row>
    <row r="222" spans="1:195" x14ac:dyDescent="0.2">
      <c r="A222" s="55"/>
      <c r="B222" s="55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  <c r="AA222" s="55"/>
      <c r="AB222" s="55"/>
      <c r="AC222" s="55"/>
      <c r="AD222" s="55"/>
      <c r="AE222" s="55"/>
      <c r="AF222" s="55"/>
      <c r="AG222" s="55"/>
      <c r="AH222" s="55"/>
      <c r="AI222" s="55"/>
      <c r="AJ222" s="55"/>
      <c r="AK222" s="55"/>
      <c r="AL222" s="55"/>
      <c r="AM222" s="55"/>
      <c r="AN222" s="55"/>
      <c r="AO222" s="55"/>
      <c r="AP222" s="55"/>
      <c r="AQ222" s="55"/>
      <c r="AR222" s="55"/>
      <c r="AS222" s="55"/>
      <c r="AT222" s="55"/>
      <c r="AU222" s="55"/>
      <c r="AV222" s="55"/>
      <c r="AW222" s="55"/>
      <c r="AX222" s="55"/>
      <c r="AY222" s="55"/>
      <c r="AZ222" s="55"/>
      <c r="BA222" s="55"/>
      <c r="BB222" s="55"/>
      <c r="BC222" s="55"/>
      <c r="BD222" s="55"/>
      <c r="BE222" s="55"/>
      <c r="BF222" s="55"/>
      <c r="BG222" s="55"/>
      <c r="BH222" s="55"/>
      <c r="BI222" s="55"/>
      <c r="BJ222" s="55"/>
      <c r="BK222" s="55"/>
      <c r="BL222" s="55"/>
      <c r="BM222" s="55"/>
      <c r="BN222" s="55"/>
      <c r="BO222" s="55"/>
      <c r="BP222" s="55"/>
      <c r="BQ222" s="55"/>
      <c r="BR222" s="55"/>
      <c r="BS222" s="55"/>
      <c r="BT222" s="55"/>
      <c r="BU222" s="55"/>
      <c r="BV222" s="55"/>
      <c r="BW222" s="55"/>
      <c r="BX222" s="55"/>
      <c r="BY222" s="55"/>
      <c r="BZ222" s="55"/>
      <c r="CA222" s="55"/>
      <c r="CB222" s="55"/>
      <c r="CC222" s="55"/>
      <c r="CD222" s="55"/>
      <c r="CE222" s="55"/>
      <c r="CF222" s="55"/>
      <c r="CG222" s="55"/>
      <c r="CH222" s="55"/>
      <c r="CI222" s="55"/>
      <c r="CJ222" s="55"/>
      <c r="CK222" s="55"/>
      <c r="CL222" s="55"/>
      <c r="CM222" s="55"/>
      <c r="CN222" s="55"/>
      <c r="CO222" s="55"/>
      <c r="CP222" s="55"/>
      <c r="CQ222" s="55"/>
      <c r="CR222" s="55"/>
      <c r="CS222" s="55"/>
      <c r="CT222" s="55"/>
      <c r="CU222" s="55"/>
      <c r="CV222" s="55"/>
      <c r="CW222" s="55"/>
      <c r="CX222" s="55"/>
      <c r="CY222" s="55"/>
      <c r="CZ222" s="55"/>
      <c r="DA222" s="55"/>
      <c r="DB222" s="55"/>
      <c r="DC222" s="55"/>
      <c r="DD222" s="55"/>
      <c r="DE222" s="55"/>
      <c r="DF222" s="55"/>
      <c r="DG222" s="55"/>
      <c r="DH222" s="55"/>
      <c r="DI222" s="55"/>
      <c r="DJ222" s="55"/>
      <c r="DK222" s="55"/>
      <c r="DL222" s="55"/>
      <c r="DM222" s="55"/>
      <c r="DN222" s="55"/>
      <c r="DO222" s="55"/>
      <c r="DP222" s="55"/>
      <c r="DQ222" s="55"/>
      <c r="DR222" s="55"/>
      <c r="DS222" s="55"/>
      <c r="DT222" s="55"/>
      <c r="DU222" s="55"/>
      <c r="DV222" s="55"/>
      <c r="DW222" s="55"/>
      <c r="DX222" s="55"/>
      <c r="DY222" s="55"/>
      <c r="DZ222" s="55"/>
      <c r="EA222" s="55"/>
      <c r="EB222" s="55"/>
      <c r="EC222" s="55"/>
      <c r="ED222" s="55"/>
      <c r="EE222" s="55"/>
      <c r="EF222" s="55"/>
      <c r="EG222" s="55"/>
      <c r="EH222" s="55"/>
      <c r="EI222" s="55"/>
      <c r="EJ222" s="55"/>
      <c r="EK222" s="55"/>
      <c r="EL222" s="55"/>
      <c r="EM222" s="55"/>
      <c r="EN222" s="55"/>
      <c r="EO222" s="55"/>
      <c r="EP222" s="55"/>
      <c r="EQ222" s="55"/>
      <c r="ER222" s="55"/>
      <c r="ES222" s="55"/>
      <c r="ET222" s="55"/>
      <c r="EU222" s="55"/>
      <c r="EV222" s="55"/>
      <c r="EW222" s="55"/>
      <c r="EX222" s="55"/>
      <c r="EY222" s="55"/>
      <c r="EZ222" s="55"/>
      <c r="FA222" s="55"/>
      <c r="FB222" s="55"/>
      <c r="FC222" s="55"/>
      <c r="FD222" s="55"/>
      <c r="FE222" s="55"/>
      <c r="FF222" s="55"/>
      <c r="FG222" s="55"/>
      <c r="FH222" s="55"/>
      <c r="FI222" s="55"/>
      <c r="FJ222" s="55"/>
      <c r="FK222" s="55"/>
      <c r="FL222" s="55"/>
      <c r="FM222" s="55"/>
      <c r="FN222" s="55"/>
      <c r="FO222" s="55"/>
      <c r="FP222" s="55"/>
      <c r="FQ222" s="55"/>
      <c r="FR222" s="55"/>
      <c r="FS222" s="55"/>
      <c r="FT222" s="55"/>
      <c r="FU222" s="55"/>
      <c r="FV222" s="55"/>
      <c r="FW222" s="55"/>
      <c r="FX222" s="55"/>
      <c r="FY222" s="55"/>
      <c r="FZ222" s="55"/>
      <c r="GA222" s="55"/>
      <c r="GB222" s="55"/>
      <c r="GC222" s="55"/>
      <c r="GD222" s="55"/>
      <c r="GE222" s="55"/>
      <c r="GF222" s="55"/>
      <c r="GG222" s="55"/>
      <c r="GH222" s="55"/>
      <c r="GI222" s="55"/>
      <c r="GJ222" s="55"/>
      <c r="GK222" s="55"/>
      <c r="GL222" s="55"/>
      <c r="GM222" s="55"/>
    </row>
    <row r="223" spans="1:195" x14ac:dyDescent="0.2">
      <c r="A223" s="55"/>
      <c r="B223" s="55"/>
      <c r="C223" s="55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  <c r="AA223" s="55"/>
      <c r="AB223" s="55"/>
      <c r="AC223" s="55"/>
      <c r="AD223" s="55"/>
      <c r="AE223" s="55"/>
      <c r="AF223" s="55"/>
      <c r="AG223" s="55"/>
      <c r="AH223" s="55"/>
      <c r="AI223" s="55"/>
      <c r="AJ223" s="55"/>
      <c r="AK223" s="55"/>
      <c r="AL223" s="55"/>
      <c r="AM223" s="55"/>
      <c r="AN223" s="55"/>
      <c r="AO223" s="55"/>
      <c r="AP223" s="55"/>
      <c r="AQ223" s="55"/>
      <c r="AR223" s="55"/>
      <c r="AS223" s="55"/>
      <c r="AT223" s="55"/>
      <c r="AU223" s="55"/>
      <c r="AV223" s="55"/>
      <c r="AW223" s="55"/>
      <c r="AX223" s="55"/>
      <c r="AY223" s="55"/>
      <c r="AZ223" s="55"/>
      <c r="BA223" s="55"/>
      <c r="BB223" s="55"/>
      <c r="BC223" s="55"/>
      <c r="BD223" s="55"/>
      <c r="BE223" s="55"/>
      <c r="BF223" s="55"/>
      <c r="BG223" s="55"/>
      <c r="BH223" s="55"/>
      <c r="BI223" s="55"/>
      <c r="BJ223" s="55"/>
      <c r="BK223" s="55"/>
      <c r="BL223" s="55"/>
      <c r="BM223" s="55"/>
      <c r="BN223" s="55"/>
      <c r="BO223" s="55"/>
      <c r="BP223" s="55"/>
      <c r="BQ223" s="55"/>
      <c r="BR223" s="55"/>
      <c r="BS223" s="55"/>
      <c r="BT223" s="55"/>
      <c r="BU223" s="55"/>
      <c r="BV223" s="55"/>
      <c r="BW223" s="55"/>
      <c r="BX223" s="55"/>
      <c r="BY223" s="55"/>
      <c r="BZ223" s="55"/>
      <c r="CA223" s="55"/>
      <c r="CB223" s="55"/>
      <c r="CC223" s="55"/>
      <c r="CD223" s="55"/>
      <c r="CE223" s="55"/>
      <c r="CF223" s="55"/>
      <c r="CG223" s="55"/>
      <c r="CH223" s="55"/>
      <c r="CI223" s="55"/>
      <c r="CJ223" s="55"/>
      <c r="CK223" s="55"/>
      <c r="CL223" s="55"/>
      <c r="CM223" s="55"/>
      <c r="CN223" s="55"/>
      <c r="CO223" s="55"/>
      <c r="CP223" s="55"/>
      <c r="CQ223" s="55"/>
      <c r="CR223" s="55"/>
      <c r="CS223" s="55"/>
      <c r="CT223" s="55"/>
      <c r="CU223" s="55"/>
      <c r="CV223" s="55"/>
      <c r="CW223" s="55"/>
      <c r="CX223" s="55"/>
      <c r="CY223" s="55"/>
      <c r="CZ223" s="55"/>
      <c r="DA223" s="55"/>
      <c r="DB223" s="55"/>
      <c r="DC223" s="55"/>
      <c r="DD223" s="55"/>
      <c r="DE223" s="55"/>
      <c r="DF223" s="55"/>
      <c r="DG223" s="55"/>
      <c r="DH223" s="55"/>
      <c r="DI223" s="55"/>
      <c r="DJ223" s="55"/>
      <c r="DK223" s="55"/>
      <c r="DL223" s="55"/>
      <c r="DM223" s="55"/>
      <c r="DN223" s="55"/>
      <c r="DO223" s="55"/>
      <c r="DP223" s="55"/>
      <c r="DQ223" s="55"/>
      <c r="DR223" s="55"/>
      <c r="DS223" s="55"/>
      <c r="DT223" s="55"/>
      <c r="DU223" s="55"/>
      <c r="DV223" s="55"/>
      <c r="DW223" s="55"/>
      <c r="DX223" s="55"/>
      <c r="DY223" s="55"/>
      <c r="DZ223" s="55"/>
      <c r="EA223" s="55"/>
      <c r="EB223" s="55"/>
      <c r="EC223" s="55"/>
      <c r="ED223" s="55"/>
      <c r="EE223" s="55"/>
      <c r="EF223" s="55"/>
      <c r="EG223" s="55"/>
      <c r="EH223" s="55"/>
      <c r="EI223" s="55"/>
      <c r="EJ223" s="55"/>
      <c r="EK223" s="55"/>
      <c r="EL223" s="55"/>
      <c r="EM223" s="55"/>
      <c r="EN223" s="55"/>
      <c r="EO223" s="55"/>
      <c r="EP223" s="55"/>
      <c r="EQ223" s="55"/>
      <c r="ER223" s="55"/>
      <c r="ES223" s="55"/>
      <c r="ET223" s="55"/>
      <c r="EU223" s="55"/>
      <c r="EV223" s="55"/>
      <c r="EW223" s="55"/>
      <c r="EX223" s="55"/>
      <c r="EY223" s="55"/>
      <c r="EZ223" s="55"/>
      <c r="FA223" s="55"/>
      <c r="FB223" s="55"/>
      <c r="FC223" s="55"/>
      <c r="FD223" s="55"/>
      <c r="FE223" s="55"/>
      <c r="FF223" s="55"/>
      <c r="FG223" s="55"/>
      <c r="FH223" s="55"/>
      <c r="FI223" s="55"/>
      <c r="FJ223" s="55"/>
      <c r="FK223" s="55"/>
      <c r="FL223" s="55"/>
      <c r="FM223" s="55"/>
      <c r="FN223" s="55"/>
      <c r="FO223" s="55"/>
      <c r="FP223" s="55"/>
      <c r="FQ223" s="55"/>
      <c r="FR223" s="55"/>
      <c r="FS223" s="55"/>
      <c r="FT223" s="55"/>
      <c r="FU223" s="55"/>
      <c r="FV223" s="55"/>
      <c r="FW223" s="55"/>
      <c r="FX223" s="55"/>
      <c r="FY223" s="55"/>
      <c r="FZ223" s="55"/>
      <c r="GA223" s="55"/>
      <c r="GB223" s="55"/>
      <c r="GC223" s="55"/>
      <c r="GD223" s="55"/>
      <c r="GE223" s="55"/>
      <c r="GF223" s="55"/>
      <c r="GG223" s="55"/>
      <c r="GH223" s="55"/>
      <c r="GI223" s="55"/>
      <c r="GJ223" s="55"/>
      <c r="GK223" s="55"/>
      <c r="GL223" s="55"/>
      <c r="GM223" s="55"/>
    </row>
    <row r="224" spans="1:195" x14ac:dyDescent="0.2">
      <c r="A224" s="55"/>
      <c r="B224" s="55"/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  <c r="AA224" s="55"/>
      <c r="AB224" s="55"/>
      <c r="AC224" s="55"/>
      <c r="AD224" s="55"/>
      <c r="AE224" s="55"/>
      <c r="AF224" s="55"/>
      <c r="AG224" s="55"/>
      <c r="AH224" s="55"/>
      <c r="AI224" s="55"/>
      <c r="AJ224" s="55"/>
      <c r="AK224" s="55"/>
      <c r="AL224" s="55"/>
      <c r="AM224" s="55"/>
      <c r="AN224" s="55"/>
      <c r="AO224" s="55"/>
      <c r="AP224" s="55"/>
      <c r="AQ224" s="55"/>
      <c r="AR224" s="55"/>
      <c r="AS224" s="55"/>
      <c r="AT224" s="55"/>
      <c r="AU224" s="55"/>
      <c r="AV224" s="55"/>
      <c r="AW224" s="55"/>
      <c r="AX224" s="55"/>
      <c r="AY224" s="55"/>
      <c r="AZ224" s="55"/>
      <c r="BA224" s="55"/>
      <c r="BB224" s="55"/>
      <c r="BC224" s="55"/>
      <c r="BD224" s="55"/>
      <c r="BE224" s="55"/>
      <c r="BF224" s="55"/>
      <c r="BG224" s="55"/>
      <c r="BH224" s="55"/>
      <c r="BI224" s="55"/>
      <c r="BJ224" s="55"/>
      <c r="BK224" s="55"/>
      <c r="BL224" s="55"/>
      <c r="BM224" s="55"/>
      <c r="BN224" s="55"/>
      <c r="BO224" s="55"/>
      <c r="BP224" s="55"/>
      <c r="BQ224" s="55"/>
      <c r="BR224" s="55"/>
      <c r="BS224" s="55"/>
      <c r="BT224" s="55"/>
      <c r="BU224" s="55"/>
      <c r="BV224" s="55"/>
      <c r="BW224" s="55"/>
      <c r="BX224" s="55"/>
      <c r="BY224" s="55"/>
      <c r="BZ224" s="55"/>
      <c r="CA224" s="55"/>
      <c r="CB224" s="55"/>
      <c r="CC224" s="55"/>
      <c r="CD224" s="55"/>
      <c r="CE224" s="55"/>
      <c r="CF224" s="55"/>
      <c r="CG224" s="55"/>
      <c r="CH224" s="55"/>
      <c r="CI224" s="55"/>
      <c r="CJ224" s="55"/>
      <c r="CK224" s="55"/>
      <c r="CL224" s="55"/>
      <c r="CM224" s="55"/>
      <c r="CN224" s="55"/>
      <c r="CO224" s="55"/>
      <c r="CP224" s="55"/>
      <c r="CQ224" s="55"/>
      <c r="CR224" s="55"/>
      <c r="CS224" s="55"/>
      <c r="CT224" s="55"/>
      <c r="CU224" s="55"/>
      <c r="CV224" s="55"/>
      <c r="CW224" s="55"/>
      <c r="CX224" s="55"/>
      <c r="CY224" s="55"/>
      <c r="CZ224" s="55"/>
      <c r="DA224" s="55"/>
      <c r="DB224" s="55"/>
      <c r="DC224" s="55"/>
      <c r="DD224" s="55"/>
      <c r="DE224" s="55"/>
      <c r="DF224" s="55"/>
      <c r="DG224" s="55"/>
      <c r="DH224" s="55"/>
      <c r="DI224" s="55"/>
      <c r="DJ224" s="55"/>
      <c r="DK224" s="55"/>
      <c r="DL224" s="55"/>
      <c r="DM224" s="55"/>
      <c r="DN224" s="55"/>
      <c r="DO224" s="55"/>
      <c r="DP224" s="55"/>
      <c r="DQ224" s="55"/>
      <c r="DR224" s="55"/>
      <c r="DS224" s="55"/>
      <c r="DT224" s="55"/>
      <c r="DU224" s="55"/>
      <c r="DV224" s="55"/>
      <c r="DW224" s="55"/>
      <c r="DX224" s="55"/>
      <c r="DY224" s="55"/>
      <c r="DZ224" s="55"/>
      <c r="EA224" s="55"/>
      <c r="EB224" s="55"/>
      <c r="EC224" s="55"/>
      <c r="ED224" s="55"/>
      <c r="EE224" s="55"/>
      <c r="EF224" s="55"/>
      <c r="EG224" s="55"/>
      <c r="EH224" s="55"/>
      <c r="EI224" s="55"/>
      <c r="EJ224" s="55"/>
      <c r="EK224" s="55"/>
      <c r="EL224" s="55"/>
      <c r="EM224" s="55"/>
      <c r="EN224" s="55"/>
      <c r="EO224" s="55"/>
      <c r="EP224" s="55"/>
      <c r="EQ224" s="55"/>
      <c r="ER224" s="55"/>
      <c r="ES224" s="55"/>
      <c r="ET224" s="55"/>
      <c r="EU224" s="55"/>
      <c r="EV224" s="55"/>
      <c r="EW224" s="55"/>
      <c r="EX224" s="55"/>
      <c r="EY224" s="55"/>
      <c r="EZ224" s="55"/>
      <c r="FA224" s="55"/>
      <c r="FB224" s="55"/>
      <c r="FC224" s="55"/>
      <c r="FD224" s="55"/>
      <c r="FE224" s="55"/>
      <c r="FF224" s="55"/>
      <c r="FG224" s="55"/>
      <c r="FH224" s="55"/>
      <c r="FI224" s="55"/>
      <c r="FJ224" s="55"/>
      <c r="FK224" s="55"/>
      <c r="FL224" s="55"/>
      <c r="FM224" s="55"/>
      <c r="FN224" s="55"/>
      <c r="FO224" s="55"/>
      <c r="FP224" s="55"/>
      <c r="FQ224" s="55"/>
      <c r="FR224" s="55"/>
      <c r="FS224" s="55"/>
      <c r="FT224" s="55"/>
      <c r="FU224" s="55"/>
      <c r="FV224" s="55"/>
      <c r="FW224" s="55"/>
      <c r="FX224" s="55"/>
      <c r="FY224" s="55"/>
      <c r="FZ224" s="55"/>
      <c r="GA224" s="55"/>
      <c r="GB224" s="55"/>
      <c r="GC224" s="55"/>
      <c r="GD224" s="55"/>
      <c r="GE224" s="55"/>
      <c r="GF224" s="55"/>
      <c r="GG224" s="55"/>
      <c r="GH224" s="55"/>
      <c r="GI224" s="55"/>
      <c r="GJ224" s="55"/>
      <c r="GK224" s="55"/>
      <c r="GL224" s="55"/>
      <c r="GM224" s="55"/>
    </row>
    <row r="225" spans="1:195" x14ac:dyDescent="0.2">
      <c r="A225" s="55"/>
      <c r="B225" s="55"/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  <c r="AA225" s="55"/>
      <c r="AB225" s="55"/>
      <c r="AC225" s="55"/>
      <c r="AD225" s="55"/>
      <c r="AE225" s="55"/>
      <c r="AF225" s="55"/>
      <c r="AG225" s="55"/>
      <c r="AH225" s="55"/>
      <c r="AI225" s="55"/>
      <c r="AJ225" s="55"/>
      <c r="AK225" s="55"/>
      <c r="AL225" s="55"/>
      <c r="AM225" s="55"/>
      <c r="AN225" s="55"/>
      <c r="AO225" s="55"/>
      <c r="AP225" s="55"/>
      <c r="AQ225" s="55"/>
      <c r="AR225" s="55"/>
      <c r="AS225" s="55"/>
      <c r="AT225" s="55"/>
      <c r="AU225" s="55"/>
      <c r="AV225" s="55"/>
      <c r="AW225" s="55"/>
      <c r="AX225" s="55"/>
      <c r="AY225" s="55"/>
      <c r="AZ225" s="55"/>
      <c r="BA225" s="55"/>
      <c r="BB225" s="55"/>
      <c r="BC225" s="55"/>
      <c r="BD225" s="55"/>
      <c r="BE225" s="55"/>
      <c r="BF225" s="55"/>
      <c r="BG225" s="55"/>
      <c r="BH225" s="55"/>
      <c r="BI225" s="55"/>
      <c r="BJ225" s="55"/>
      <c r="BK225" s="55"/>
      <c r="BL225" s="55"/>
      <c r="BM225" s="55"/>
      <c r="BN225" s="55"/>
      <c r="BO225" s="55"/>
      <c r="BP225" s="55"/>
      <c r="BQ225" s="55"/>
      <c r="BR225" s="55"/>
      <c r="BS225" s="55"/>
      <c r="BT225" s="55"/>
      <c r="BU225" s="55"/>
      <c r="BV225" s="55"/>
      <c r="BW225" s="55"/>
      <c r="BX225" s="55"/>
      <c r="BY225" s="55"/>
      <c r="BZ225" s="55"/>
      <c r="CA225" s="55"/>
      <c r="CB225" s="55"/>
      <c r="CC225" s="55"/>
      <c r="CD225" s="55"/>
      <c r="CE225" s="55"/>
      <c r="CF225" s="55"/>
      <c r="CG225" s="55"/>
      <c r="CH225" s="55"/>
      <c r="CI225" s="55"/>
      <c r="CJ225" s="55"/>
      <c r="CK225" s="55"/>
      <c r="CL225" s="55"/>
      <c r="CM225" s="55"/>
      <c r="CN225" s="55"/>
      <c r="CO225" s="55"/>
      <c r="CP225" s="55"/>
      <c r="CQ225" s="55"/>
      <c r="CR225" s="55"/>
      <c r="CS225" s="55"/>
      <c r="CT225" s="55"/>
      <c r="CU225" s="55"/>
      <c r="CV225" s="55"/>
      <c r="CW225" s="55"/>
      <c r="CX225" s="55"/>
      <c r="CY225" s="55"/>
      <c r="CZ225" s="55"/>
      <c r="DA225" s="55"/>
      <c r="DB225" s="55"/>
      <c r="DC225" s="55"/>
      <c r="DD225" s="55"/>
      <c r="DE225" s="55"/>
      <c r="DF225" s="55"/>
      <c r="DG225" s="55"/>
      <c r="DH225" s="55"/>
      <c r="DI225" s="55"/>
      <c r="DJ225" s="55"/>
      <c r="DK225" s="55"/>
      <c r="DL225" s="55"/>
      <c r="DM225" s="55"/>
      <c r="DN225" s="55"/>
      <c r="DO225" s="55"/>
      <c r="DP225" s="55"/>
      <c r="DQ225" s="55"/>
      <c r="DR225" s="55"/>
      <c r="DS225" s="55"/>
      <c r="DT225" s="55"/>
      <c r="DU225" s="55"/>
      <c r="DV225" s="55"/>
      <c r="DW225" s="55"/>
      <c r="DX225" s="55"/>
      <c r="DY225" s="55"/>
      <c r="DZ225" s="55"/>
      <c r="EA225" s="55"/>
      <c r="EB225" s="55"/>
      <c r="EC225" s="55"/>
      <c r="ED225" s="55"/>
      <c r="EE225" s="55"/>
      <c r="EF225" s="55"/>
      <c r="EG225" s="55"/>
      <c r="EH225" s="55"/>
      <c r="EI225" s="55"/>
      <c r="EJ225" s="55"/>
      <c r="EK225" s="55"/>
      <c r="EL225" s="55"/>
      <c r="EM225" s="55"/>
      <c r="EN225" s="55"/>
      <c r="EO225" s="55"/>
      <c r="EP225" s="55"/>
      <c r="EQ225" s="55"/>
      <c r="ER225" s="55"/>
      <c r="ES225" s="55"/>
      <c r="ET225" s="55"/>
      <c r="EU225" s="55"/>
      <c r="EV225" s="55"/>
      <c r="EW225" s="55"/>
      <c r="EX225" s="55"/>
      <c r="EY225" s="55"/>
      <c r="EZ225" s="55"/>
      <c r="FA225" s="55"/>
      <c r="FB225" s="55"/>
      <c r="FC225" s="55"/>
      <c r="FD225" s="55"/>
      <c r="FE225" s="55"/>
      <c r="FF225" s="55"/>
      <c r="FG225" s="55"/>
      <c r="FH225" s="55"/>
      <c r="FI225" s="55"/>
      <c r="FJ225" s="55"/>
      <c r="FK225" s="55"/>
      <c r="FL225" s="55"/>
      <c r="FM225" s="55"/>
      <c r="FN225" s="55"/>
      <c r="FO225" s="55"/>
      <c r="FP225" s="55"/>
      <c r="FQ225" s="55"/>
      <c r="FR225" s="55"/>
      <c r="FS225" s="55"/>
      <c r="FT225" s="55"/>
      <c r="FU225" s="55"/>
      <c r="FV225" s="55"/>
      <c r="FW225" s="55"/>
      <c r="FX225" s="55"/>
      <c r="FY225" s="55"/>
      <c r="FZ225" s="55"/>
      <c r="GA225" s="55"/>
      <c r="GB225" s="55"/>
      <c r="GC225" s="55"/>
      <c r="GD225" s="55"/>
      <c r="GE225" s="55"/>
      <c r="GF225" s="55"/>
      <c r="GG225" s="55"/>
      <c r="GH225" s="55"/>
      <c r="GI225" s="55"/>
      <c r="GJ225" s="55"/>
      <c r="GK225" s="55"/>
      <c r="GL225" s="55"/>
      <c r="GM225" s="55"/>
    </row>
    <row r="226" spans="1:195" x14ac:dyDescent="0.2">
      <c r="A226" s="55"/>
      <c r="B226" s="55"/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/>
      <c r="AF226" s="55"/>
      <c r="AG226" s="55"/>
      <c r="AH226" s="55"/>
      <c r="AI226" s="55"/>
      <c r="AJ226" s="55"/>
      <c r="AK226" s="55"/>
      <c r="AL226" s="55"/>
      <c r="AM226" s="55"/>
      <c r="AN226" s="55"/>
      <c r="AO226" s="55"/>
      <c r="AP226" s="55"/>
      <c r="AQ226" s="55"/>
      <c r="AR226" s="55"/>
      <c r="AS226" s="55"/>
      <c r="AT226" s="55"/>
      <c r="AU226" s="55"/>
      <c r="AV226" s="55"/>
      <c r="AW226" s="55"/>
      <c r="AX226" s="55"/>
      <c r="AY226" s="55"/>
      <c r="AZ226" s="55"/>
      <c r="BA226" s="55"/>
      <c r="BB226" s="55"/>
      <c r="BC226" s="55"/>
      <c r="BD226" s="55"/>
      <c r="BE226" s="55"/>
      <c r="BF226" s="55"/>
      <c r="BG226" s="55"/>
      <c r="BH226" s="55"/>
      <c r="BI226" s="55"/>
      <c r="BJ226" s="55"/>
      <c r="BK226" s="55"/>
      <c r="BL226" s="55"/>
      <c r="BM226" s="55"/>
      <c r="BN226" s="55"/>
      <c r="BO226" s="55"/>
      <c r="BP226" s="55"/>
      <c r="BQ226" s="55"/>
      <c r="BR226" s="55"/>
      <c r="BS226" s="55"/>
      <c r="BT226" s="55"/>
      <c r="BU226" s="55"/>
      <c r="BV226" s="55"/>
      <c r="BW226" s="55"/>
      <c r="BX226" s="55"/>
      <c r="BY226" s="55"/>
      <c r="BZ226" s="55"/>
      <c r="CA226" s="55"/>
      <c r="CB226" s="55"/>
      <c r="CC226" s="55"/>
      <c r="CD226" s="55"/>
      <c r="CE226" s="55"/>
      <c r="CF226" s="55"/>
      <c r="CG226" s="55"/>
      <c r="CH226" s="55"/>
      <c r="CI226" s="55"/>
      <c r="CJ226" s="55"/>
      <c r="CK226" s="55"/>
      <c r="CL226" s="55"/>
      <c r="CM226" s="55"/>
      <c r="CN226" s="55"/>
      <c r="CO226" s="55"/>
      <c r="CP226" s="55"/>
      <c r="CQ226" s="55"/>
      <c r="CR226" s="55"/>
      <c r="CS226" s="55"/>
      <c r="CT226" s="55"/>
      <c r="CU226" s="55"/>
      <c r="CV226" s="55"/>
      <c r="CW226" s="55"/>
      <c r="CX226" s="55"/>
      <c r="CY226" s="55"/>
      <c r="CZ226" s="55"/>
      <c r="DA226" s="55"/>
      <c r="DB226" s="55"/>
      <c r="DC226" s="55"/>
      <c r="DD226" s="55"/>
      <c r="DE226" s="55"/>
      <c r="DF226" s="55"/>
      <c r="DG226" s="55"/>
      <c r="DH226" s="55"/>
      <c r="DI226" s="55"/>
      <c r="DJ226" s="55"/>
      <c r="DK226" s="55"/>
      <c r="DL226" s="55"/>
      <c r="DM226" s="55"/>
      <c r="DN226" s="55"/>
      <c r="DO226" s="55"/>
      <c r="DP226" s="55"/>
      <c r="DQ226" s="55"/>
      <c r="DR226" s="55"/>
      <c r="DS226" s="55"/>
      <c r="DT226" s="55"/>
      <c r="DU226" s="55"/>
      <c r="DV226" s="55"/>
      <c r="DW226" s="55"/>
      <c r="DX226" s="55"/>
      <c r="DY226" s="55"/>
      <c r="DZ226" s="55"/>
      <c r="EA226" s="55"/>
      <c r="EB226" s="55"/>
      <c r="EC226" s="55"/>
      <c r="ED226" s="55"/>
      <c r="EE226" s="55"/>
      <c r="EF226" s="55"/>
      <c r="EG226" s="55"/>
      <c r="EH226" s="55"/>
      <c r="EI226" s="55"/>
      <c r="EJ226" s="55"/>
      <c r="EK226" s="55"/>
      <c r="EL226" s="55"/>
      <c r="EM226" s="55"/>
      <c r="EN226" s="55"/>
      <c r="EO226" s="55"/>
      <c r="EP226" s="55"/>
      <c r="EQ226" s="55"/>
      <c r="ER226" s="55"/>
      <c r="ES226" s="55"/>
      <c r="ET226" s="55"/>
      <c r="EU226" s="55"/>
      <c r="EV226" s="55"/>
      <c r="EW226" s="55"/>
      <c r="EX226" s="55"/>
      <c r="EY226" s="55"/>
      <c r="EZ226" s="55"/>
      <c r="FA226" s="55"/>
      <c r="FB226" s="55"/>
      <c r="FC226" s="55"/>
      <c r="FD226" s="55"/>
      <c r="FE226" s="55"/>
      <c r="FF226" s="55"/>
      <c r="FG226" s="55"/>
      <c r="FH226" s="55"/>
      <c r="FI226" s="55"/>
      <c r="FJ226" s="55"/>
      <c r="FK226" s="55"/>
      <c r="FL226" s="55"/>
      <c r="FM226" s="55"/>
      <c r="FN226" s="55"/>
      <c r="FO226" s="55"/>
      <c r="FP226" s="55"/>
      <c r="FQ226" s="55"/>
      <c r="FR226" s="55"/>
      <c r="FS226" s="55"/>
      <c r="FT226" s="55"/>
      <c r="FU226" s="55"/>
      <c r="FV226" s="55"/>
      <c r="FW226" s="55"/>
      <c r="FX226" s="55"/>
      <c r="FY226" s="55"/>
      <c r="FZ226" s="55"/>
      <c r="GA226" s="55"/>
      <c r="GB226" s="55"/>
      <c r="GC226" s="55"/>
      <c r="GD226" s="55"/>
      <c r="GE226" s="55"/>
      <c r="GF226" s="55"/>
      <c r="GG226" s="55"/>
      <c r="GH226" s="55"/>
      <c r="GI226" s="55"/>
      <c r="GJ226" s="55"/>
      <c r="GK226" s="55"/>
      <c r="GL226" s="55"/>
      <c r="GM226" s="55"/>
    </row>
    <row r="227" spans="1:195" x14ac:dyDescent="0.2">
      <c r="A227" s="55"/>
      <c r="B227" s="55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55"/>
      <c r="AF227" s="55"/>
      <c r="AG227" s="55"/>
      <c r="AH227" s="55"/>
      <c r="AI227" s="55"/>
      <c r="AJ227" s="55"/>
      <c r="AK227" s="55"/>
      <c r="AL227" s="55"/>
      <c r="AM227" s="55"/>
      <c r="AN227" s="55"/>
      <c r="AO227" s="55"/>
      <c r="AP227" s="55"/>
      <c r="AQ227" s="55"/>
      <c r="AR227" s="55"/>
      <c r="AS227" s="55"/>
      <c r="AT227" s="55"/>
      <c r="AU227" s="55"/>
      <c r="AV227" s="55"/>
      <c r="AW227" s="55"/>
      <c r="AX227" s="55"/>
      <c r="AY227" s="55"/>
      <c r="AZ227" s="55"/>
      <c r="BA227" s="55"/>
      <c r="BB227" s="55"/>
      <c r="BC227" s="55"/>
      <c r="BD227" s="55"/>
      <c r="BE227" s="55"/>
      <c r="BF227" s="55"/>
      <c r="BG227" s="55"/>
      <c r="BH227" s="55"/>
      <c r="BI227" s="55"/>
      <c r="BJ227" s="55"/>
      <c r="BK227" s="55"/>
      <c r="BL227" s="55"/>
      <c r="BM227" s="55"/>
      <c r="BN227" s="55"/>
      <c r="BO227" s="55"/>
      <c r="BP227" s="55"/>
      <c r="BQ227" s="55"/>
      <c r="BR227" s="55"/>
      <c r="BS227" s="55"/>
      <c r="BT227" s="55"/>
      <c r="BU227" s="55"/>
      <c r="BV227" s="55"/>
      <c r="BW227" s="55"/>
      <c r="BX227" s="55"/>
      <c r="BY227" s="55"/>
      <c r="BZ227" s="55"/>
      <c r="CA227" s="55"/>
      <c r="CB227" s="55"/>
      <c r="CC227" s="55"/>
      <c r="CD227" s="55"/>
      <c r="CE227" s="55"/>
      <c r="CF227" s="55"/>
      <c r="CG227" s="55"/>
      <c r="CH227" s="55"/>
      <c r="CI227" s="55"/>
      <c r="CJ227" s="55"/>
      <c r="CK227" s="55"/>
      <c r="CL227" s="55"/>
      <c r="CM227" s="55"/>
      <c r="CN227" s="55"/>
      <c r="CO227" s="55"/>
      <c r="CP227" s="55"/>
      <c r="CQ227" s="55"/>
      <c r="CR227" s="55"/>
      <c r="CS227" s="55"/>
      <c r="CT227" s="55"/>
      <c r="CU227" s="55"/>
      <c r="CV227" s="55"/>
      <c r="CW227" s="55"/>
      <c r="CX227" s="55"/>
      <c r="CY227" s="55"/>
      <c r="CZ227" s="55"/>
      <c r="DA227" s="55"/>
      <c r="DB227" s="55"/>
      <c r="DC227" s="55"/>
      <c r="DD227" s="55"/>
      <c r="DE227" s="55"/>
      <c r="DF227" s="55"/>
      <c r="DG227" s="55"/>
      <c r="DH227" s="55"/>
      <c r="DI227" s="55"/>
      <c r="DJ227" s="55"/>
      <c r="DK227" s="55"/>
      <c r="DL227" s="55"/>
      <c r="DM227" s="55"/>
      <c r="DN227" s="55"/>
      <c r="DO227" s="55"/>
      <c r="DP227" s="55"/>
      <c r="DQ227" s="55"/>
      <c r="DR227" s="55"/>
      <c r="DS227" s="55"/>
      <c r="DT227" s="55"/>
      <c r="DU227" s="55"/>
      <c r="DV227" s="55"/>
      <c r="DW227" s="55"/>
      <c r="DX227" s="55"/>
      <c r="DY227" s="55"/>
      <c r="DZ227" s="55"/>
      <c r="EA227" s="55"/>
      <c r="EB227" s="55"/>
      <c r="EC227" s="55"/>
      <c r="ED227" s="55"/>
      <c r="EE227" s="55"/>
      <c r="EF227" s="55"/>
      <c r="EG227" s="55"/>
      <c r="EH227" s="55"/>
      <c r="EI227" s="55"/>
      <c r="EJ227" s="55"/>
      <c r="EK227" s="55"/>
      <c r="EL227" s="55"/>
      <c r="EM227" s="55"/>
      <c r="EN227" s="55"/>
      <c r="EO227" s="55"/>
      <c r="EP227" s="55"/>
      <c r="EQ227" s="55"/>
      <c r="ER227" s="55"/>
      <c r="ES227" s="55"/>
      <c r="ET227" s="55"/>
      <c r="EU227" s="55"/>
      <c r="EV227" s="55"/>
      <c r="EW227" s="55"/>
      <c r="EX227" s="55"/>
      <c r="EY227" s="55"/>
      <c r="EZ227" s="55"/>
      <c r="FA227" s="55"/>
      <c r="FB227" s="55"/>
      <c r="FC227" s="55"/>
      <c r="FD227" s="55"/>
      <c r="FE227" s="55"/>
      <c r="FF227" s="55"/>
      <c r="FG227" s="55"/>
      <c r="FH227" s="55"/>
      <c r="FI227" s="55"/>
      <c r="FJ227" s="55"/>
      <c r="FK227" s="55"/>
      <c r="FL227" s="55"/>
      <c r="FM227" s="55"/>
      <c r="FN227" s="55"/>
      <c r="FO227" s="55"/>
      <c r="FP227" s="55"/>
      <c r="FQ227" s="55"/>
      <c r="FR227" s="55"/>
      <c r="FS227" s="55"/>
      <c r="FT227" s="55"/>
      <c r="FU227" s="55"/>
      <c r="FV227" s="55"/>
      <c r="FW227" s="55"/>
      <c r="FX227" s="55"/>
      <c r="FY227" s="55"/>
      <c r="FZ227" s="55"/>
      <c r="GA227" s="55"/>
      <c r="GB227" s="55"/>
      <c r="GC227" s="55"/>
      <c r="GD227" s="55"/>
      <c r="GE227" s="55"/>
      <c r="GF227" s="55"/>
      <c r="GG227" s="55"/>
      <c r="GH227" s="55"/>
      <c r="GI227" s="55"/>
      <c r="GJ227" s="55"/>
      <c r="GK227" s="55"/>
      <c r="GL227" s="55"/>
      <c r="GM227" s="55"/>
    </row>
    <row r="228" spans="1:195" x14ac:dyDescent="0.2">
      <c r="A228" s="55"/>
      <c r="B228" s="55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55"/>
      <c r="AF228" s="55"/>
      <c r="AG228" s="55"/>
      <c r="AH228" s="55"/>
      <c r="AI228" s="55"/>
      <c r="AJ228" s="55"/>
      <c r="AK228" s="55"/>
      <c r="AL228" s="55"/>
      <c r="AM228" s="55"/>
      <c r="AN228" s="55"/>
      <c r="AO228" s="55"/>
      <c r="AP228" s="55"/>
      <c r="AQ228" s="55"/>
      <c r="AR228" s="55"/>
      <c r="AS228" s="55"/>
      <c r="AT228" s="55"/>
      <c r="AU228" s="55"/>
      <c r="AV228" s="55"/>
      <c r="AW228" s="55"/>
      <c r="AX228" s="55"/>
      <c r="AY228" s="55"/>
      <c r="AZ228" s="55"/>
      <c r="BA228" s="55"/>
      <c r="BB228" s="55"/>
      <c r="BC228" s="55"/>
      <c r="BD228" s="55"/>
      <c r="BE228" s="55"/>
      <c r="BF228" s="55"/>
      <c r="BG228" s="55"/>
      <c r="BH228" s="55"/>
      <c r="BI228" s="55"/>
      <c r="BJ228" s="55"/>
      <c r="BK228" s="55"/>
      <c r="BL228" s="55"/>
      <c r="BM228" s="55"/>
      <c r="BN228" s="55"/>
      <c r="BO228" s="55"/>
      <c r="BP228" s="55"/>
      <c r="BQ228" s="55"/>
      <c r="BR228" s="55"/>
      <c r="BS228" s="55"/>
      <c r="BT228" s="55"/>
      <c r="BU228" s="55"/>
      <c r="BV228" s="55"/>
      <c r="BW228" s="55"/>
      <c r="BX228" s="55"/>
      <c r="BY228" s="55"/>
      <c r="BZ228" s="55"/>
      <c r="CA228" s="55"/>
      <c r="CB228" s="55"/>
      <c r="CC228" s="55"/>
      <c r="CD228" s="55"/>
      <c r="CE228" s="55"/>
      <c r="CF228" s="55"/>
      <c r="CG228" s="55"/>
      <c r="CH228" s="55"/>
      <c r="CI228" s="55"/>
      <c r="CJ228" s="55"/>
      <c r="CK228" s="55"/>
      <c r="CL228" s="55"/>
      <c r="CM228" s="55"/>
      <c r="CN228" s="55"/>
      <c r="CO228" s="55"/>
      <c r="CP228" s="55"/>
      <c r="CQ228" s="55"/>
      <c r="CR228" s="55"/>
      <c r="CS228" s="55"/>
      <c r="CT228" s="55"/>
      <c r="CU228" s="55"/>
      <c r="CV228" s="55"/>
      <c r="CW228" s="55"/>
      <c r="CX228" s="55"/>
      <c r="CY228" s="55"/>
      <c r="CZ228" s="55"/>
      <c r="DA228" s="55"/>
      <c r="DB228" s="55"/>
      <c r="DC228" s="55"/>
      <c r="DD228" s="55"/>
      <c r="DE228" s="55"/>
      <c r="DF228" s="55"/>
      <c r="DG228" s="55"/>
      <c r="DH228" s="55"/>
      <c r="DI228" s="55"/>
      <c r="DJ228" s="55"/>
      <c r="DK228" s="55"/>
      <c r="DL228" s="55"/>
      <c r="DM228" s="55"/>
      <c r="DN228" s="55"/>
      <c r="DO228" s="55"/>
      <c r="DP228" s="55"/>
      <c r="DQ228" s="55"/>
      <c r="DR228" s="55"/>
      <c r="DS228" s="55"/>
      <c r="DT228" s="55"/>
      <c r="DU228" s="55"/>
      <c r="DV228" s="55"/>
      <c r="DW228" s="55"/>
      <c r="DX228" s="55"/>
      <c r="DY228" s="55"/>
      <c r="DZ228" s="55"/>
      <c r="EA228" s="55"/>
      <c r="EB228" s="55"/>
      <c r="EC228" s="55"/>
      <c r="ED228" s="55"/>
      <c r="EE228" s="55"/>
      <c r="EF228" s="55"/>
      <c r="EG228" s="55"/>
      <c r="EH228" s="55"/>
      <c r="EI228" s="55"/>
      <c r="EJ228" s="55"/>
      <c r="EK228" s="55"/>
      <c r="EL228" s="55"/>
      <c r="EM228" s="55"/>
      <c r="EN228" s="55"/>
      <c r="EO228" s="55"/>
      <c r="EP228" s="55"/>
      <c r="EQ228" s="55"/>
      <c r="ER228" s="55"/>
      <c r="ES228" s="55"/>
      <c r="ET228" s="55"/>
      <c r="EU228" s="55"/>
      <c r="EV228" s="55"/>
      <c r="EW228" s="55"/>
      <c r="EX228" s="55"/>
      <c r="EY228" s="55"/>
      <c r="EZ228" s="55"/>
      <c r="FA228" s="55"/>
      <c r="FB228" s="55"/>
      <c r="FC228" s="55"/>
      <c r="FD228" s="55"/>
      <c r="FE228" s="55"/>
      <c r="FF228" s="55"/>
      <c r="FG228" s="55"/>
      <c r="FH228" s="55"/>
      <c r="FI228" s="55"/>
      <c r="FJ228" s="55"/>
      <c r="FK228" s="55"/>
      <c r="FL228" s="55"/>
      <c r="FM228" s="55"/>
      <c r="FN228" s="55"/>
      <c r="FO228" s="55"/>
      <c r="FP228" s="55"/>
      <c r="FQ228" s="55"/>
      <c r="FR228" s="55"/>
      <c r="FS228" s="55"/>
      <c r="FT228" s="55"/>
      <c r="FU228" s="55"/>
      <c r="FV228" s="55"/>
      <c r="FW228" s="55"/>
      <c r="FX228" s="55"/>
      <c r="FY228" s="55"/>
      <c r="FZ228" s="55"/>
      <c r="GA228" s="55"/>
      <c r="GB228" s="55"/>
      <c r="GC228" s="55"/>
      <c r="GD228" s="55"/>
      <c r="GE228" s="55"/>
      <c r="GF228" s="55"/>
      <c r="GG228" s="55"/>
      <c r="GH228" s="55"/>
      <c r="GI228" s="55"/>
      <c r="GJ228" s="55"/>
      <c r="GK228" s="55"/>
      <c r="GL228" s="55"/>
      <c r="GM228" s="55"/>
    </row>
    <row r="229" spans="1:195" x14ac:dyDescent="0.2">
      <c r="A229" s="55"/>
      <c r="B229" s="55"/>
      <c r="C229" s="55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  <c r="AE229" s="55"/>
      <c r="AF229" s="55"/>
      <c r="AG229" s="55"/>
      <c r="AH229" s="55"/>
      <c r="AI229" s="55"/>
      <c r="AJ229" s="55"/>
      <c r="AK229" s="55"/>
      <c r="AL229" s="55"/>
      <c r="AM229" s="55"/>
      <c r="AN229" s="55"/>
      <c r="AO229" s="55"/>
      <c r="AP229" s="55"/>
      <c r="AQ229" s="55"/>
      <c r="AR229" s="55"/>
      <c r="AS229" s="55"/>
      <c r="AT229" s="55"/>
      <c r="AU229" s="55"/>
      <c r="AV229" s="55"/>
      <c r="AW229" s="55"/>
      <c r="AX229" s="55"/>
      <c r="AY229" s="55"/>
      <c r="AZ229" s="55"/>
      <c r="BA229" s="55"/>
      <c r="BB229" s="55"/>
      <c r="BC229" s="55"/>
      <c r="BD229" s="55"/>
      <c r="BE229" s="55"/>
      <c r="BF229" s="55"/>
      <c r="BG229" s="55"/>
      <c r="BH229" s="55"/>
      <c r="BI229" s="55"/>
      <c r="BJ229" s="55"/>
      <c r="BK229" s="55"/>
      <c r="BL229" s="55"/>
      <c r="BM229" s="55"/>
      <c r="BN229" s="55"/>
      <c r="BO229" s="55"/>
      <c r="BP229" s="55"/>
      <c r="BQ229" s="55"/>
      <c r="BR229" s="55"/>
      <c r="BS229" s="55"/>
      <c r="BT229" s="55"/>
      <c r="BU229" s="55"/>
      <c r="BV229" s="55"/>
      <c r="BW229" s="55"/>
      <c r="BX229" s="55"/>
      <c r="BY229" s="55"/>
      <c r="BZ229" s="55"/>
      <c r="CA229" s="55"/>
      <c r="CB229" s="55"/>
      <c r="CC229" s="55"/>
      <c r="CD229" s="55"/>
      <c r="CE229" s="55"/>
      <c r="CF229" s="55"/>
      <c r="CG229" s="55"/>
      <c r="CH229" s="55"/>
      <c r="CI229" s="55"/>
      <c r="CJ229" s="55"/>
      <c r="CK229" s="55"/>
      <c r="CL229" s="55"/>
      <c r="CM229" s="55"/>
      <c r="CN229" s="55"/>
      <c r="CO229" s="55"/>
      <c r="CP229" s="55"/>
      <c r="CQ229" s="55"/>
      <c r="CR229" s="55"/>
      <c r="CS229" s="55"/>
      <c r="CT229" s="55"/>
      <c r="CU229" s="55"/>
      <c r="CV229" s="55"/>
      <c r="CW229" s="55"/>
      <c r="CX229" s="55"/>
      <c r="CY229" s="55"/>
      <c r="CZ229" s="55"/>
      <c r="DA229" s="55"/>
      <c r="DB229" s="55"/>
      <c r="DC229" s="55"/>
      <c r="DD229" s="55"/>
      <c r="DE229" s="55"/>
      <c r="DF229" s="55"/>
      <c r="DG229" s="55"/>
      <c r="DH229" s="55"/>
      <c r="DI229" s="55"/>
      <c r="DJ229" s="55"/>
      <c r="DK229" s="55"/>
      <c r="DL229" s="55"/>
      <c r="DM229" s="55"/>
      <c r="DN229" s="55"/>
      <c r="DO229" s="55"/>
      <c r="DP229" s="55"/>
      <c r="DQ229" s="55"/>
      <c r="DR229" s="55"/>
      <c r="DS229" s="55"/>
      <c r="DT229" s="55"/>
      <c r="DU229" s="55"/>
      <c r="DV229" s="55"/>
      <c r="DW229" s="55"/>
      <c r="DX229" s="55"/>
      <c r="DY229" s="55"/>
      <c r="DZ229" s="55"/>
      <c r="EA229" s="55"/>
      <c r="EB229" s="55"/>
      <c r="EC229" s="55"/>
      <c r="ED229" s="55"/>
      <c r="EE229" s="55"/>
      <c r="EF229" s="55"/>
      <c r="EG229" s="55"/>
      <c r="EH229" s="55"/>
      <c r="EI229" s="55"/>
      <c r="EJ229" s="55"/>
      <c r="EK229" s="55"/>
      <c r="EL229" s="55"/>
      <c r="EM229" s="55"/>
      <c r="EN229" s="55"/>
      <c r="EO229" s="55"/>
      <c r="EP229" s="55"/>
      <c r="EQ229" s="55"/>
      <c r="ER229" s="55"/>
      <c r="ES229" s="55"/>
      <c r="ET229" s="55"/>
      <c r="EU229" s="55"/>
      <c r="EV229" s="55"/>
      <c r="EW229" s="55"/>
      <c r="EX229" s="55"/>
      <c r="EY229" s="55"/>
      <c r="EZ229" s="55"/>
      <c r="FA229" s="55"/>
      <c r="FB229" s="55"/>
      <c r="FC229" s="55"/>
      <c r="FD229" s="55"/>
      <c r="FE229" s="55"/>
      <c r="FF229" s="55"/>
      <c r="FG229" s="55"/>
      <c r="FH229" s="55"/>
      <c r="FI229" s="55"/>
      <c r="FJ229" s="55"/>
      <c r="FK229" s="55"/>
      <c r="FL229" s="55"/>
      <c r="FM229" s="55"/>
      <c r="FN229" s="55"/>
      <c r="FO229" s="55"/>
      <c r="FP229" s="55"/>
      <c r="FQ229" s="55"/>
      <c r="FR229" s="55"/>
      <c r="FS229" s="55"/>
      <c r="FT229" s="55"/>
      <c r="FU229" s="55"/>
      <c r="FV229" s="55"/>
      <c r="FW229" s="55"/>
      <c r="FX229" s="55"/>
      <c r="FY229" s="55"/>
      <c r="FZ229" s="55"/>
      <c r="GA229" s="55"/>
      <c r="GB229" s="55"/>
      <c r="GC229" s="55"/>
      <c r="GD229" s="55"/>
      <c r="GE229" s="55"/>
      <c r="GF229" s="55"/>
      <c r="GG229" s="55"/>
      <c r="GH229" s="55"/>
      <c r="GI229" s="55"/>
      <c r="GJ229" s="55"/>
      <c r="GK229" s="55"/>
      <c r="GL229" s="55"/>
      <c r="GM229" s="55"/>
    </row>
    <row r="230" spans="1:195" x14ac:dyDescent="0.2">
      <c r="A230" s="55"/>
      <c r="B230" s="55"/>
      <c r="C230" s="55"/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  <c r="AD230" s="55"/>
      <c r="AE230" s="55"/>
      <c r="AF230" s="55"/>
      <c r="AG230" s="55"/>
      <c r="AH230" s="55"/>
      <c r="AI230" s="55"/>
      <c r="AJ230" s="55"/>
      <c r="AK230" s="55"/>
      <c r="AL230" s="55"/>
      <c r="AM230" s="55"/>
      <c r="AN230" s="55"/>
      <c r="AO230" s="55"/>
      <c r="AP230" s="55"/>
      <c r="AQ230" s="55"/>
      <c r="AR230" s="55"/>
      <c r="AS230" s="55"/>
      <c r="AT230" s="55"/>
      <c r="AU230" s="55"/>
      <c r="AV230" s="55"/>
      <c r="AW230" s="55"/>
      <c r="AX230" s="55"/>
      <c r="AY230" s="55"/>
      <c r="AZ230" s="55"/>
      <c r="BA230" s="55"/>
      <c r="BB230" s="55"/>
      <c r="BC230" s="55"/>
      <c r="BD230" s="55"/>
      <c r="BE230" s="55"/>
      <c r="BF230" s="55"/>
      <c r="BG230" s="55"/>
      <c r="BH230" s="55"/>
      <c r="BI230" s="55"/>
      <c r="BJ230" s="55"/>
      <c r="BK230" s="55"/>
      <c r="BL230" s="55"/>
      <c r="BM230" s="55"/>
      <c r="BN230" s="55"/>
      <c r="BO230" s="55"/>
      <c r="BP230" s="55"/>
      <c r="BQ230" s="55"/>
      <c r="BR230" s="55"/>
      <c r="BS230" s="55"/>
      <c r="BT230" s="55"/>
      <c r="BU230" s="55"/>
      <c r="BV230" s="55"/>
      <c r="BW230" s="55"/>
      <c r="BX230" s="55"/>
      <c r="BY230" s="55"/>
      <c r="BZ230" s="55"/>
      <c r="CA230" s="55"/>
      <c r="CB230" s="55"/>
      <c r="CC230" s="55"/>
      <c r="CD230" s="55"/>
      <c r="CE230" s="55"/>
      <c r="CF230" s="55"/>
      <c r="CG230" s="55"/>
      <c r="CH230" s="55"/>
      <c r="CI230" s="55"/>
      <c r="CJ230" s="55"/>
      <c r="CK230" s="55"/>
      <c r="CL230" s="55"/>
      <c r="CM230" s="55"/>
      <c r="CN230" s="55"/>
      <c r="CO230" s="55"/>
      <c r="CP230" s="55"/>
      <c r="CQ230" s="55"/>
      <c r="CR230" s="55"/>
      <c r="CS230" s="55"/>
      <c r="CT230" s="55"/>
      <c r="CU230" s="55"/>
      <c r="CV230" s="55"/>
      <c r="CW230" s="55"/>
      <c r="CX230" s="55"/>
      <c r="CY230" s="55"/>
      <c r="CZ230" s="55"/>
      <c r="DA230" s="55"/>
      <c r="DB230" s="55"/>
      <c r="DC230" s="55"/>
      <c r="DD230" s="55"/>
      <c r="DE230" s="55"/>
      <c r="DF230" s="55"/>
      <c r="DG230" s="55"/>
      <c r="DH230" s="55"/>
      <c r="DI230" s="55"/>
      <c r="DJ230" s="55"/>
      <c r="DK230" s="55"/>
      <c r="DL230" s="55"/>
      <c r="DM230" s="55"/>
      <c r="DN230" s="55"/>
      <c r="DO230" s="55"/>
      <c r="DP230" s="55"/>
      <c r="DQ230" s="55"/>
      <c r="DR230" s="55"/>
      <c r="DS230" s="55"/>
      <c r="DT230" s="55"/>
      <c r="DU230" s="55"/>
      <c r="DV230" s="55"/>
      <c r="DW230" s="55"/>
      <c r="DX230" s="55"/>
      <c r="DY230" s="55"/>
      <c r="DZ230" s="55"/>
      <c r="EA230" s="55"/>
      <c r="EB230" s="55"/>
      <c r="EC230" s="55"/>
      <c r="ED230" s="55"/>
      <c r="EE230" s="55"/>
      <c r="EF230" s="55"/>
      <c r="EG230" s="55"/>
      <c r="EH230" s="55"/>
      <c r="EI230" s="55"/>
      <c r="EJ230" s="55"/>
      <c r="EK230" s="55"/>
      <c r="EL230" s="55"/>
      <c r="EM230" s="55"/>
      <c r="EN230" s="55"/>
      <c r="EO230" s="55"/>
      <c r="EP230" s="55"/>
      <c r="EQ230" s="55"/>
      <c r="ER230" s="55"/>
      <c r="ES230" s="55"/>
      <c r="ET230" s="55"/>
      <c r="EU230" s="55"/>
      <c r="EV230" s="55"/>
      <c r="EW230" s="55"/>
      <c r="EX230" s="55"/>
      <c r="EY230" s="55"/>
      <c r="EZ230" s="55"/>
      <c r="FA230" s="55"/>
      <c r="FB230" s="55"/>
      <c r="FC230" s="55"/>
      <c r="FD230" s="55"/>
      <c r="FE230" s="55"/>
      <c r="FF230" s="55"/>
      <c r="FG230" s="55"/>
      <c r="FH230" s="55"/>
      <c r="FI230" s="55"/>
      <c r="FJ230" s="55"/>
      <c r="FK230" s="55"/>
      <c r="FL230" s="55"/>
      <c r="FM230" s="55"/>
      <c r="FN230" s="55"/>
      <c r="FO230" s="55"/>
      <c r="FP230" s="55"/>
      <c r="FQ230" s="55"/>
      <c r="FR230" s="55"/>
      <c r="FS230" s="55"/>
      <c r="FT230" s="55"/>
      <c r="FU230" s="55"/>
      <c r="FV230" s="55"/>
      <c r="FW230" s="55"/>
      <c r="FX230" s="55"/>
      <c r="FY230" s="55"/>
      <c r="FZ230" s="55"/>
      <c r="GA230" s="55"/>
      <c r="GB230" s="55"/>
      <c r="GC230" s="55"/>
      <c r="GD230" s="55"/>
      <c r="GE230" s="55"/>
      <c r="GF230" s="55"/>
      <c r="GG230" s="55"/>
      <c r="GH230" s="55"/>
      <c r="GI230" s="55"/>
      <c r="GJ230" s="55"/>
      <c r="GK230" s="55"/>
      <c r="GL230" s="55"/>
      <c r="GM230" s="55"/>
    </row>
    <row r="231" spans="1:195" x14ac:dyDescent="0.2">
      <c r="A231" s="55"/>
      <c r="B231" s="55"/>
      <c r="C231" s="55"/>
      <c r="D231" s="55"/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  <c r="AE231" s="55"/>
      <c r="AF231" s="55"/>
      <c r="AG231" s="55"/>
      <c r="AH231" s="55"/>
      <c r="AI231" s="55"/>
      <c r="AJ231" s="55"/>
      <c r="AK231" s="55"/>
      <c r="AL231" s="55"/>
      <c r="AM231" s="55"/>
      <c r="AN231" s="55"/>
      <c r="AO231" s="55"/>
      <c r="AP231" s="55"/>
      <c r="AQ231" s="55"/>
      <c r="AR231" s="55"/>
      <c r="AS231" s="55"/>
      <c r="AT231" s="55"/>
      <c r="AU231" s="55"/>
      <c r="AV231" s="55"/>
      <c r="AW231" s="55"/>
      <c r="AX231" s="55"/>
      <c r="AY231" s="55"/>
      <c r="AZ231" s="55"/>
      <c r="BA231" s="55"/>
      <c r="BB231" s="55"/>
      <c r="BC231" s="55"/>
      <c r="BD231" s="55"/>
      <c r="BE231" s="55"/>
      <c r="BF231" s="55"/>
      <c r="BG231" s="55"/>
      <c r="BH231" s="55"/>
      <c r="BI231" s="55"/>
      <c r="BJ231" s="55"/>
      <c r="BK231" s="55"/>
      <c r="BL231" s="55"/>
      <c r="BM231" s="55"/>
      <c r="BN231" s="55"/>
      <c r="BO231" s="55"/>
      <c r="BP231" s="55"/>
      <c r="BQ231" s="55"/>
      <c r="BR231" s="55"/>
      <c r="BS231" s="55"/>
      <c r="BT231" s="55"/>
      <c r="BU231" s="55"/>
      <c r="BV231" s="55"/>
      <c r="BW231" s="55"/>
      <c r="BX231" s="55"/>
      <c r="BY231" s="55"/>
      <c r="BZ231" s="55"/>
      <c r="CA231" s="55"/>
      <c r="CB231" s="55"/>
      <c r="CC231" s="55"/>
      <c r="CD231" s="55"/>
      <c r="CE231" s="55"/>
      <c r="CF231" s="55"/>
      <c r="CG231" s="55"/>
      <c r="CH231" s="55"/>
      <c r="CI231" s="55"/>
      <c r="CJ231" s="55"/>
      <c r="CK231" s="55"/>
      <c r="CL231" s="55"/>
      <c r="CM231" s="55"/>
      <c r="CN231" s="55"/>
      <c r="CO231" s="55"/>
      <c r="CP231" s="55"/>
      <c r="CQ231" s="55"/>
      <c r="CR231" s="55"/>
      <c r="CS231" s="55"/>
      <c r="CT231" s="55"/>
      <c r="CU231" s="55"/>
      <c r="CV231" s="55"/>
      <c r="CW231" s="55"/>
      <c r="CX231" s="55"/>
      <c r="CY231" s="55"/>
      <c r="CZ231" s="55"/>
      <c r="DA231" s="55"/>
      <c r="DB231" s="55"/>
      <c r="DC231" s="55"/>
      <c r="DD231" s="55"/>
      <c r="DE231" s="55"/>
      <c r="DF231" s="55"/>
      <c r="DG231" s="55"/>
      <c r="DH231" s="55"/>
      <c r="DI231" s="55"/>
      <c r="DJ231" s="55"/>
      <c r="DK231" s="55"/>
      <c r="DL231" s="55"/>
      <c r="DM231" s="55"/>
      <c r="DN231" s="55"/>
      <c r="DO231" s="55"/>
      <c r="DP231" s="55"/>
      <c r="DQ231" s="55"/>
      <c r="DR231" s="55"/>
      <c r="DS231" s="55"/>
      <c r="DT231" s="55"/>
      <c r="DU231" s="55"/>
      <c r="DV231" s="55"/>
      <c r="DW231" s="55"/>
      <c r="DX231" s="55"/>
      <c r="DY231" s="55"/>
      <c r="DZ231" s="55"/>
      <c r="EA231" s="55"/>
      <c r="EB231" s="55"/>
      <c r="EC231" s="55"/>
      <c r="ED231" s="55"/>
      <c r="EE231" s="55"/>
      <c r="EF231" s="55"/>
      <c r="EG231" s="55"/>
      <c r="EH231" s="55"/>
      <c r="EI231" s="55"/>
      <c r="EJ231" s="55"/>
      <c r="EK231" s="55"/>
      <c r="EL231" s="55"/>
      <c r="EM231" s="55"/>
      <c r="EN231" s="55"/>
      <c r="EO231" s="55"/>
      <c r="EP231" s="55"/>
      <c r="EQ231" s="55"/>
      <c r="ER231" s="55"/>
      <c r="ES231" s="55"/>
      <c r="ET231" s="55"/>
      <c r="EU231" s="55"/>
      <c r="EV231" s="55"/>
      <c r="EW231" s="55"/>
      <c r="EX231" s="55"/>
      <c r="EY231" s="55"/>
      <c r="EZ231" s="55"/>
      <c r="FA231" s="55"/>
      <c r="FB231" s="55"/>
      <c r="FC231" s="55"/>
      <c r="FD231" s="55"/>
      <c r="FE231" s="55"/>
      <c r="FF231" s="55"/>
      <c r="FG231" s="55"/>
      <c r="FH231" s="55"/>
      <c r="FI231" s="55"/>
      <c r="FJ231" s="55"/>
      <c r="FK231" s="55"/>
      <c r="FL231" s="55"/>
      <c r="FM231" s="55"/>
      <c r="FN231" s="55"/>
      <c r="FO231" s="55"/>
      <c r="FP231" s="55"/>
      <c r="FQ231" s="55"/>
      <c r="FR231" s="55"/>
      <c r="FS231" s="55"/>
      <c r="FT231" s="55"/>
      <c r="FU231" s="55"/>
      <c r="FV231" s="55"/>
      <c r="FW231" s="55"/>
      <c r="FX231" s="55"/>
      <c r="FY231" s="55"/>
      <c r="FZ231" s="55"/>
      <c r="GA231" s="55"/>
      <c r="GB231" s="55"/>
      <c r="GC231" s="55"/>
      <c r="GD231" s="55"/>
      <c r="GE231" s="55"/>
      <c r="GF231" s="55"/>
      <c r="GG231" s="55"/>
      <c r="GH231" s="55"/>
      <c r="GI231" s="55"/>
      <c r="GJ231" s="55"/>
      <c r="GK231" s="55"/>
      <c r="GL231" s="55"/>
      <c r="GM231" s="55"/>
    </row>
    <row r="232" spans="1:195" x14ac:dyDescent="0.2">
      <c r="A232" s="55"/>
      <c r="B232" s="55"/>
      <c r="C232" s="55"/>
      <c r="D232" s="55"/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  <c r="AE232" s="55"/>
      <c r="AF232" s="55"/>
      <c r="AG232" s="55"/>
      <c r="AH232" s="55"/>
      <c r="AI232" s="55"/>
      <c r="AJ232" s="55"/>
      <c r="AK232" s="55"/>
      <c r="AL232" s="55"/>
      <c r="AM232" s="55"/>
      <c r="AN232" s="55"/>
      <c r="AO232" s="55"/>
      <c r="AP232" s="55"/>
      <c r="AQ232" s="55"/>
      <c r="AR232" s="55"/>
      <c r="AS232" s="55"/>
      <c r="AT232" s="55"/>
      <c r="AU232" s="55"/>
      <c r="AV232" s="55"/>
      <c r="AW232" s="55"/>
      <c r="AX232" s="55"/>
      <c r="AY232" s="55"/>
      <c r="AZ232" s="55"/>
      <c r="BA232" s="55"/>
      <c r="BB232" s="55"/>
      <c r="BC232" s="55"/>
      <c r="BD232" s="55"/>
      <c r="BE232" s="55"/>
      <c r="BF232" s="55"/>
      <c r="BG232" s="55"/>
      <c r="BH232" s="55"/>
      <c r="BI232" s="55"/>
      <c r="BJ232" s="55"/>
      <c r="BK232" s="55"/>
      <c r="BL232" s="55"/>
      <c r="BM232" s="55"/>
      <c r="BN232" s="55"/>
      <c r="BO232" s="55"/>
      <c r="BP232" s="55"/>
      <c r="BQ232" s="55"/>
      <c r="BR232" s="55"/>
      <c r="BS232" s="55"/>
      <c r="BT232" s="55"/>
      <c r="BU232" s="55"/>
      <c r="BV232" s="55"/>
      <c r="BW232" s="55"/>
      <c r="BX232" s="55"/>
      <c r="BY232" s="55"/>
      <c r="BZ232" s="55"/>
      <c r="CA232" s="55"/>
      <c r="CB232" s="55"/>
      <c r="CC232" s="55"/>
      <c r="CD232" s="55"/>
      <c r="CE232" s="55"/>
      <c r="CF232" s="55"/>
      <c r="CG232" s="55"/>
      <c r="CH232" s="55"/>
      <c r="CI232" s="55"/>
      <c r="CJ232" s="55"/>
      <c r="CK232" s="55"/>
      <c r="CL232" s="55"/>
      <c r="CM232" s="55"/>
      <c r="CN232" s="55"/>
      <c r="CO232" s="55"/>
      <c r="CP232" s="55"/>
      <c r="CQ232" s="55"/>
      <c r="CR232" s="55"/>
      <c r="CS232" s="55"/>
      <c r="CT232" s="55"/>
      <c r="CU232" s="55"/>
      <c r="CV232" s="55"/>
      <c r="CW232" s="55"/>
      <c r="CX232" s="55"/>
      <c r="CY232" s="55"/>
      <c r="CZ232" s="55"/>
      <c r="DA232" s="55"/>
      <c r="DB232" s="55"/>
      <c r="DC232" s="55"/>
      <c r="DD232" s="55"/>
      <c r="DE232" s="55"/>
      <c r="DF232" s="55"/>
      <c r="DG232" s="55"/>
      <c r="DH232" s="55"/>
      <c r="DI232" s="55"/>
      <c r="DJ232" s="55"/>
      <c r="DK232" s="55"/>
      <c r="DL232" s="55"/>
      <c r="DM232" s="55"/>
      <c r="DN232" s="55"/>
      <c r="DO232" s="55"/>
      <c r="DP232" s="55"/>
      <c r="DQ232" s="55"/>
      <c r="DR232" s="55"/>
      <c r="DS232" s="55"/>
      <c r="DT232" s="55"/>
      <c r="DU232" s="55"/>
      <c r="DV232" s="55"/>
      <c r="DW232" s="55"/>
      <c r="DX232" s="55"/>
      <c r="DY232" s="55"/>
      <c r="DZ232" s="55"/>
      <c r="EA232" s="55"/>
      <c r="EB232" s="55"/>
      <c r="EC232" s="55"/>
      <c r="ED232" s="55"/>
      <c r="EE232" s="55"/>
      <c r="EF232" s="55"/>
      <c r="EG232" s="55"/>
      <c r="EH232" s="55"/>
      <c r="EI232" s="55"/>
      <c r="EJ232" s="55"/>
      <c r="EK232" s="55"/>
      <c r="EL232" s="55"/>
      <c r="EM232" s="55"/>
      <c r="EN232" s="55"/>
      <c r="EO232" s="55"/>
      <c r="EP232" s="55"/>
      <c r="EQ232" s="55"/>
      <c r="ER232" s="55"/>
      <c r="ES232" s="55"/>
      <c r="ET232" s="55"/>
      <c r="EU232" s="55"/>
      <c r="EV232" s="55"/>
      <c r="EW232" s="55"/>
      <c r="EX232" s="55"/>
      <c r="EY232" s="55"/>
      <c r="EZ232" s="55"/>
      <c r="FA232" s="55"/>
      <c r="FB232" s="55"/>
      <c r="FC232" s="55"/>
      <c r="FD232" s="55"/>
      <c r="FE232" s="55"/>
      <c r="FF232" s="55"/>
      <c r="FG232" s="55"/>
      <c r="FH232" s="55"/>
      <c r="FI232" s="55"/>
      <c r="FJ232" s="55"/>
      <c r="FK232" s="55"/>
      <c r="FL232" s="55"/>
      <c r="FM232" s="55"/>
      <c r="FN232" s="55"/>
      <c r="FO232" s="55"/>
      <c r="FP232" s="55"/>
      <c r="FQ232" s="55"/>
      <c r="FR232" s="55"/>
      <c r="FS232" s="55"/>
      <c r="FT232" s="55"/>
      <c r="FU232" s="55"/>
      <c r="FV232" s="55"/>
      <c r="FW232" s="55"/>
      <c r="FX232" s="55"/>
      <c r="FY232" s="55"/>
      <c r="FZ232" s="55"/>
      <c r="GA232" s="55"/>
      <c r="GB232" s="55"/>
      <c r="GC232" s="55"/>
      <c r="GD232" s="55"/>
      <c r="GE232" s="55"/>
      <c r="GF232" s="55"/>
      <c r="GG232" s="55"/>
      <c r="GH232" s="55"/>
      <c r="GI232" s="55"/>
      <c r="GJ232" s="55"/>
      <c r="GK232" s="55"/>
      <c r="GL232" s="55"/>
      <c r="GM232" s="55"/>
    </row>
    <row r="233" spans="1:195" x14ac:dyDescent="0.2">
      <c r="A233" s="55"/>
      <c r="B233" s="55"/>
      <c r="C233" s="55"/>
      <c r="D233" s="55"/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  <c r="AC233" s="55"/>
      <c r="AD233" s="55"/>
      <c r="AE233" s="55"/>
      <c r="AF233" s="55"/>
      <c r="AG233" s="55"/>
      <c r="AH233" s="55"/>
      <c r="AI233" s="55"/>
      <c r="AJ233" s="55"/>
      <c r="AK233" s="55"/>
      <c r="AL233" s="55"/>
      <c r="AM233" s="55"/>
      <c r="AN233" s="55"/>
      <c r="AO233" s="55"/>
      <c r="AP233" s="55"/>
      <c r="AQ233" s="55"/>
      <c r="AR233" s="55"/>
      <c r="AS233" s="55"/>
      <c r="AT233" s="55"/>
      <c r="AU233" s="55"/>
      <c r="AV233" s="55"/>
      <c r="AW233" s="55"/>
      <c r="AX233" s="55"/>
      <c r="AY233" s="55"/>
      <c r="AZ233" s="55"/>
      <c r="BA233" s="55"/>
      <c r="BB233" s="55"/>
      <c r="BC233" s="55"/>
      <c r="BD233" s="55"/>
      <c r="BE233" s="55"/>
      <c r="BF233" s="55"/>
      <c r="BG233" s="55"/>
      <c r="BH233" s="55"/>
      <c r="BI233" s="55"/>
      <c r="BJ233" s="55"/>
      <c r="BK233" s="55"/>
      <c r="BL233" s="55"/>
      <c r="BM233" s="55"/>
      <c r="BN233" s="55"/>
      <c r="BO233" s="55"/>
      <c r="BP233" s="55"/>
      <c r="BQ233" s="55"/>
      <c r="BR233" s="55"/>
      <c r="BS233" s="55"/>
      <c r="BT233" s="55"/>
      <c r="BU233" s="55"/>
      <c r="BV233" s="55"/>
      <c r="BW233" s="55"/>
      <c r="BX233" s="55"/>
      <c r="BY233" s="55"/>
      <c r="BZ233" s="55"/>
      <c r="CA233" s="55"/>
      <c r="CB233" s="55"/>
      <c r="CC233" s="55"/>
      <c r="CD233" s="55"/>
      <c r="CE233" s="55"/>
      <c r="CF233" s="55"/>
      <c r="CG233" s="55"/>
      <c r="CH233" s="55"/>
      <c r="CI233" s="55"/>
      <c r="CJ233" s="55"/>
      <c r="CK233" s="55"/>
      <c r="CL233" s="55"/>
      <c r="CM233" s="55"/>
      <c r="CN233" s="55"/>
      <c r="CO233" s="55"/>
      <c r="CP233" s="55"/>
      <c r="CQ233" s="55"/>
      <c r="CR233" s="55"/>
      <c r="CS233" s="55"/>
      <c r="CT233" s="55"/>
      <c r="CU233" s="55"/>
      <c r="CV233" s="55"/>
      <c r="CW233" s="55"/>
      <c r="CX233" s="55"/>
      <c r="CY233" s="55"/>
      <c r="CZ233" s="55"/>
      <c r="DA233" s="55"/>
      <c r="DB233" s="55"/>
      <c r="DC233" s="55"/>
      <c r="DD233" s="55"/>
      <c r="DE233" s="55"/>
      <c r="DF233" s="55"/>
      <c r="DG233" s="55"/>
      <c r="DH233" s="55"/>
      <c r="DI233" s="55"/>
      <c r="DJ233" s="55"/>
      <c r="DK233" s="55"/>
      <c r="DL233" s="55"/>
      <c r="DM233" s="55"/>
      <c r="DN233" s="55"/>
      <c r="DO233" s="55"/>
      <c r="DP233" s="55"/>
      <c r="DQ233" s="55"/>
      <c r="DR233" s="55"/>
      <c r="DS233" s="55"/>
      <c r="DT233" s="55"/>
      <c r="DU233" s="55"/>
      <c r="DV233" s="55"/>
      <c r="DW233" s="55"/>
      <c r="DX233" s="55"/>
      <c r="DY233" s="55"/>
      <c r="DZ233" s="55"/>
      <c r="EA233" s="55"/>
      <c r="EB233" s="55"/>
      <c r="EC233" s="55"/>
      <c r="ED233" s="55"/>
      <c r="EE233" s="55"/>
      <c r="EF233" s="55"/>
      <c r="EG233" s="55"/>
      <c r="EH233" s="55"/>
      <c r="EI233" s="55"/>
      <c r="EJ233" s="55"/>
      <c r="EK233" s="55"/>
      <c r="EL233" s="55"/>
      <c r="EM233" s="55"/>
      <c r="EN233" s="55"/>
      <c r="EO233" s="55"/>
      <c r="EP233" s="55"/>
      <c r="EQ233" s="55"/>
      <c r="ER233" s="55"/>
      <c r="ES233" s="55"/>
      <c r="ET233" s="55"/>
      <c r="EU233" s="55"/>
      <c r="EV233" s="55"/>
      <c r="EW233" s="55"/>
      <c r="EX233" s="55"/>
      <c r="EY233" s="55"/>
      <c r="EZ233" s="55"/>
      <c r="FA233" s="55"/>
      <c r="FB233" s="55"/>
      <c r="FC233" s="55"/>
      <c r="FD233" s="55"/>
      <c r="FE233" s="55"/>
      <c r="FF233" s="55"/>
      <c r="FG233" s="55"/>
      <c r="FH233" s="55"/>
      <c r="FI233" s="55"/>
      <c r="FJ233" s="55"/>
      <c r="FK233" s="55"/>
      <c r="FL233" s="55"/>
      <c r="FM233" s="55"/>
      <c r="FN233" s="55"/>
      <c r="FO233" s="55"/>
      <c r="FP233" s="55"/>
      <c r="FQ233" s="55"/>
      <c r="FR233" s="55"/>
      <c r="FS233" s="55"/>
      <c r="FT233" s="55"/>
      <c r="FU233" s="55"/>
      <c r="FV233" s="55"/>
      <c r="FW233" s="55"/>
      <c r="FX233" s="55"/>
      <c r="FY233" s="55"/>
      <c r="FZ233" s="55"/>
      <c r="GA233" s="55"/>
      <c r="GB233" s="55"/>
      <c r="GC233" s="55"/>
      <c r="GD233" s="55"/>
      <c r="GE233" s="55"/>
      <c r="GF233" s="55"/>
      <c r="GG233" s="55"/>
      <c r="GH233" s="55"/>
      <c r="GI233" s="55"/>
      <c r="GJ233" s="55"/>
      <c r="GK233" s="55"/>
      <c r="GL233" s="55"/>
      <c r="GM233" s="55"/>
    </row>
    <row r="234" spans="1:195" x14ac:dyDescent="0.2">
      <c r="A234" s="55"/>
      <c r="B234" s="55"/>
      <c r="C234" s="55"/>
      <c r="D234" s="55"/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  <c r="AE234" s="55"/>
      <c r="AF234" s="55"/>
      <c r="AG234" s="55"/>
      <c r="AH234" s="55"/>
      <c r="AI234" s="55"/>
      <c r="AJ234" s="55"/>
      <c r="AK234" s="55"/>
      <c r="AL234" s="55"/>
      <c r="AM234" s="55"/>
      <c r="AN234" s="55"/>
      <c r="AO234" s="55"/>
      <c r="AP234" s="55"/>
      <c r="AQ234" s="55"/>
      <c r="AR234" s="55"/>
      <c r="AS234" s="55"/>
      <c r="AT234" s="55"/>
      <c r="AU234" s="55"/>
      <c r="AV234" s="55"/>
      <c r="AW234" s="55"/>
      <c r="AX234" s="55"/>
      <c r="AY234" s="55"/>
      <c r="AZ234" s="55"/>
      <c r="BA234" s="55"/>
      <c r="BB234" s="55"/>
      <c r="BC234" s="55"/>
      <c r="BD234" s="55"/>
      <c r="BE234" s="55"/>
      <c r="BF234" s="55"/>
      <c r="BG234" s="55"/>
      <c r="BH234" s="55"/>
      <c r="BI234" s="55"/>
      <c r="BJ234" s="55"/>
      <c r="BK234" s="55"/>
      <c r="BL234" s="55"/>
      <c r="BM234" s="55"/>
      <c r="BN234" s="55"/>
      <c r="BO234" s="55"/>
      <c r="BP234" s="55"/>
      <c r="BQ234" s="55"/>
      <c r="BR234" s="55"/>
      <c r="BS234" s="55"/>
      <c r="BT234" s="55"/>
      <c r="BU234" s="55"/>
      <c r="BV234" s="55"/>
      <c r="BW234" s="55"/>
      <c r="BX234" s="55"/>
      <c r="BY234" s="55"/>
      <c r="BZ234" s="55"/>
      <c r="CA234" s="55"/>
      <c r="CB234" s="55"/>
      <c r="CC234" s="55"/>
      <c r="CD234" s="55"/>
      <c r="CE234" s="55"/>
      <c r="CF234" s="55"/>
      <c r="CG234" s="55"/>
      <c r="CH234" s="55"/>
      <c r="CI234" s="55"/>
      <c r="CJ234" s="55"/>
      <c r="CK234" s="55"/>
      <c r="CL234" s="55"/>
      <c r="CM234" s="55"/>
      <c r="CN234" s="55"/>
      <c r="CO234" s="55"/>
      <c r="CP234" s="55"/>
      <c r="CQ234" s="55"/>
      <c r="CR234" s="55"/>
      <c r="CS234" s="55"/>
      <c r="CT234" s="55"/>
      <c r="CU234" s="55"/>
      <c r="CV234" s="55"/>
      <c r="CW234" s="55"/>
      <c r="CX234" s="55"/>
      <c r="CY234" s="55"/>
      <c r="CZ234" s="55"/>
      <c r="DA234" s="55"/>
      <c r="DB234" s="55"/>
      <c r="DC234" s="55"/>
      <c r="DD234" s="55"/>
      <c r="DE234" s="55"/>
      <c r="DF234" s="55"/>
      <c r="DG234" s="55"/>
      <c r="DH234" s="55"/>
      <c r="DI234" s="55"/>
      <c r="DJ234" s="55"/>
      <c r="DK234" s="55"/>
      <c r="DL234" s="55"/>
      <c r="DM234" s="55"/>
      <c r="DN234" s="55"/>
      <c r="DO234" s="55"/>
      <c r="DP234" s="55"/>
      <c r="DQ234" s="55"/>
      <c r="DR234" s="55"/>
      <c r="DS234" s="55"/>
      <c r="DT234" s="55"/>
      <c r="DU234" s="55"/>
      <c r="DV234" s="55"/>
      <c r="DW234" s="55"/>
      <c r="DX234" s="55"/>
      <c r="DY234" s="55"/>
      <c r="DZ234" s="55"/>
      <c r="EA234" s="55"/>
      <c r="EB234" s="55"/>
      <c r="EC234" s="55"/>
      <c r="ED234" s="55"/>
      <c r="EE234" s="55"/>
      <c r="EF234" s="55"/>
      <c r="EG234" s="55"/>
      <c r="EH234" s="55"/>
      <c r="EI234" s="55"/>
      <c r="EJ234" s="55"/>
      <c r="EK234" s="55"/>
      <c r="EL234" s="55"/>
      <c r="EM234" s="55"/>
      <c r="EN234" s="55"/>
      <c r="EO234" s="55"/>
      <c r="EP234" s="55"/>
      <c r="EQ234" s="55"/>
      <c r="ER234" s="55"/>
      <c r="ES234" s="55"/>
      <c r="ET234" s="55"/>
      <c r="EU234" s="55"/>
      <c r="EV234" s="55"/>
      <c r="EW234" s="55"/>
      <c r="EX234" s="55"/>
      <c r="EY234" s="55"/>
      <c r="EZ234" s="55"/>
      <c r="FA234" s="55"/>
      <c r="FB234" s="55"/>
      <c r="FC234" s="55"/>
      <c r="FD234" s="55"/>
      <c r="FE234" s="55"/>
      <c r="FF234" s="55"/>
      <c r="FG234" s="55"/>
      <c r="FH234" s="55"/>
      <c r="FI234" s="55"/>
      <c r="FJ234" s="55"/>
      <c r="FK234" s="55"/>
      <c r="FL234" s="55"/>
      <c r="FM234" s="55"/>
      <c r="FN234" s="55"/>
      <c r="FO234" s="55"/>
      <c r="FP234" s="55"/>
      <c r="FQ234" s="55"/>
      <c r="FR234" s="55"/>
      <c r="FS234" s="55"/>
      <c r="FT234" s="55"/>
      <c r="FU234" s="55"/>
      <c r="FV234" s="55"/>
      <c r="FW234" s="55"/>
      <c r="FX234" s="55"/>
      <c r="FY234" s="55"/>
      <c r="FZ234" s="55"/>
      <c r="GA234" s="55"/>
      <c r="GB234" s="55"/>
      <c r="GC234" s="55"/>
      <c r="GD234" s="55"/>
      <c r="GE234" s="55"/>
      <c r="GF234" s="55"/>
      <c r="GG234" s="55"/>
      <c r="GH234" s="55"/>
      <c r="GI234" s="55"/>
      <c r="GJ234" s="55"/>
      <c r="GK234" s="55"/>
      <c r="GL234" s="55"/>
      <c r="GM234" s="55"/>
    </row>
    <row r="235" spans="1:195" x14ac:dyDescent="0.2">
      <c r="A235" s="55"/>
      <c r="B235" s="55"/>
      <c r="C235" s="55"/>
      <c r="D235" s="55"/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  <c r="AD235" s="55"/>
      <c r="AE235" s="55"/>
      <c r="AF235" s="55"/>
      <c r="AG235" s="55"/>
      <c r="AH235" s="55"/>
      <c r="AI235" s="55"/>
      <c r="AJ235" s="55"/>
      <c r="AK235" s="55"/>
      <c r="AL235" s="55"/>
      <c r="AM235" s="55"/>
      <c r="AN235" s="55"/>
      <c r="AO235" s="55"/>
      <c r="AP235" s="55"/>
      <c r="AQ235" s="55"/>
      <c r="AR235" s="55"/>
      <c r="AS235" s="55"/>
      <c r="AT235" s="55"/>
      <c r="AU235" s="55"/>
      <c r="AV235" s="55"/>
      <c r="AW235" s="55"/>
      <c r="AX235" s="55"/>
      <c r="AY235" s="55"/>
      <c r="AZ235" s="55"/>
      <c r="BA235" s="55"/>
      <c r="BB235" s="55"/>
      <c r="BC235" s="55"/>
      <c r="BD235" s="55"/>
      <c r="BE235" s="55"/>
      <c r="BF235" s="55"/>
      <c r="BG235" s="55"/>
      <c r="BH235" s="55"/>
      <c r="BI235" s="55"/>
      <c r="BJ235" s="55"/>
      <c r="BK235" s="55"/>
      <c r="BL235" s="55"/>
      <c r="BM235" s="55"/>
      <c r="BN235" s="55"/>
      <c r="BO235" s="55"/>
      <c r="BP235" s="55"/>
      <c r="BQ235" s="55"/>
      <c r="BR235" s="55"/>
      <c r="BS235" s="55"/>
      <c r="BT235" s="55"/>
      <c r="BU235" s="55"/>
      <c r="BV235" s="55"/>
      <c r="BW235" s="55"/>
      <c r="BX235" s="55"/>
      <c r="BY235" s="55"/>
      <c r="BZ235" s="55"/>
      <c r="CA235" s="55"/>
      <c r="CB235" s="55"/>
      <c r="CC235" s="55"/>
      <c r="CD235" s="55"/>
      <c r="CE235" s="55"/>
      <c r="CF235" s="55"/>
      <c r="CG235" s="55"/>
      <c r="CH235" s="55"/>
      <c r="CI235" s="55"/>
      <c r="CJ235" s="55"/>
      <c r="CK235" s="55"/>
      <c r="CL235" s="55"/>
      <c r="CM235" s="55"/>
      <c r="CN235" s="55"/>
      <c r="CO235" s="55"/>
      <c r="CP235" s="55"/>
      <c r="CQ235" s="55"/>
      <c r="CR235" s="55"/>
      <c r="CS235" s="55"/>
      <c r="CT235" s="55"/>
      <c r="CU235" s="55"/>
      <c r="CV235" s="55"/>
      <c r="CW235" s="55"/>
      <c r="CX235" s="55"/>
      <c r="CY235" s="55"/>
      <c r="CZ235" s="55"/>
      <c r="DA235" s="55"/>
      <c r="DB235" s="55"/>
      <c r="DC235" s="55"/>
      <c r="DD235" s="55"/>
      <c r="DE235" s="55"/>
      <c r="DF235" s="55"/>
      <c r="DG235" s="55"/>
      <c r="DH235" s="55"/>
      <c r="DI235" s="55"/>
      <c r="DJ235" s="55"/>
      <c r="DK235" s="55"/>
      <c r="DL235" s="55"/>
      <c r="DM235" s="55"/>
      <c r="DN235" s="55"/>
      <c r="DO235" s="55"/>
      <c r="DP235" s="55"/>
      <c r="DQ235" s="55"/>
      <c r="DR235" s="55"/>
      <c r="DS235" s="55"/>
      <c r="DT235" s="55"/>
      <c r="DU235" s="55"/>
      <c r="DV235" s="55"/>
      <c r="DW235" s="55"/>
      <c r="DX235" s="55"/>
      <c r="DY235" s="55"/>
      <c r="DZ235" s="55"/>
      <c r="EA235" s="55"/>
      <c r="EB235" s="55"/>
      <c r="EC235" s="55"/>
      <c r="ED235" s="55"/>
      <c r="EE235" s="55"/>
      <c r="EF235" s="55"/>
      <c r="EG235" s="55"/>
      <c r="EH235" s="55"/>
      <c r="EI235" s="55"/>
      <c r="EJ235" s="55"/>
      <c r="EK235" s="55"/>
      <c r="EL235" s="55"/>
      <c r="EM235" s="55"/>
      <c r="EN235" s="55"/>
      <c r="EO235" s="55"/>
      <c r="EP235" s="55"/>
      <c r="EQ235" s="55"/>
      <c r="ER235" s="55"/>
      <c r="ES235" s="55"/>
      <c r="ET235" s="55"/>
      <c r="EU235" s="55"/>
      <c r="EV235" s="55"/>
      <c r="EW235" s="55"/>
      <c r="EX235" s="55"/>
      <c r="EY235" s="55"/>
      <c r="EZ235" s="55"/>
      <c r="FA235" s="55"/>
      <c r="FB235" s="55"/>
      <c r="FC235" s="55"/>
      <c r="FD235" s="55"/>
      <c r="FE235" s="55"/>
      <c r="FF235" s="55"/>
      <c r="FG235" s="55"/>
      <c r="FH235" s="55"/>
      <c r="FI235" s="55"/>
      <c r="FJ235" s="55"/>
      <c r="FK235" s="55"/>
      <c r="FL235" s="55"/>
      <c r="FM235" s="55"/>
      <c r="FN235" s="55"/>
      <c r="FO235" s="55"/>
      <c r="FP235" s="55"/>
      <c r="FQ235" s="55"/>
      <c r="FR235" s="55"/>
      <c r="FS235" s="55"/>
      <c r="FT235" s="55"/>
      <c r="FU235" s="55"/>
      <c r="FV235" s="55"/>
      <c r="FW235" s="55"/>
      <c r="FX235" s="55"/>
      <c r="FY235" s="55"/>
      <c r="FZ235" s="55"/>
      <c r="GA235" s="55"/>
      <c r="GB235" s="55"/>
      <c r="GC235" s="55"/>
      <c r="GD235" s="55"/>
      <c r="GE235" s="55"/>
      <c r="GF235" s="55"/>
      <c r="GG235" s="55"/>
      <c r="GH235" s="55"/>
      <c r="GI235" s="55"/>
      <c r="GJ235" s="55"/>
      <c r="GK235" s="55"/>
      <c r="GL235" s="55"/>
      <c r="GM235" s="55"/>
    </row>
    <row r="236" spans="1:195" x14ac:dyDescent="0.2">
      <c r="A236" s="55"/>
      <c r="B236" s="55"/>
      <c r="C236" s="55"/>
      <c r="D236" s="55"/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  <c r="AC236" s="55"/>
      <c r="AD236" s="55"/>
      <c r="AE236" s="55"/>
      <c r="AF236" s="55"/>
      <c r="AG236" s="55"/>
      <c r="AH236" s="55"/>
      <c r="AI236" s="55"/>
      <c r="AJ236" s="55"/>
      <c r="AK236" s="55"/>
      <c r="AL236" s="55"/>
      <c r="AM236" s="55"/>
      <c r="AN236" s="55"/>
      <c r="AO236" s="55"/>
      <c r="AP236" s="55"/>
      <c r="AQ236" s="55"/>
      <c r="AR236" s="55"/>
      <c r="AS236" s="55"/>
      <c r="AT236" s="55"/>
      <c r="AU236" s="55"/>
      <c r="AV236" s="55"/>
      <c r="AW236" s="55"/>
      <c r="AX236" s="55"/>
      <c r="AY236" s="55"/>
      <c r="AZ236" s="55"/>
      <c r="BA236" s="55"/>
      <c r="BB236" s="55"/>
      <c r="BC236" s="55"/>
      <c r="BD236" s="55"/>
      <c r="BE236" s="55"/>
      <c r="BF236" s="55"/>
      <c r="BG236" s="55"/>
      <c r="BH236" s="55"/>
      <c r="BI236" s="55"/>
      <c r="BJ236" s="55"/>
      <c r="BK236" s="55"/>
      <c r="BL236" s="55"/>
      <c r="BM236" s="55"/>
      <c r="BN236" s="55"/>
      <c r="BO236" s="55"/>
      <c r="BP236" s="55"/>
      <c r="BQ236" s="55"/>
      <c r="BR236" s="55"/>
      <c r="BS236" s="55"/>
      <c r="BT236" s="55"/>
      <c r="BU236" s="55"/>
      <c r="BV236" s="55"/>
      <c r="BW236" s="55"/>
      <c r="BX236" s="55"/>
      <c r="BY236" s="55"/>
      <c r="BZ236" s="55"/>
      <c r="CA236" s="55"/>
      <c r="CB236" s="55"/>
      <c r="CC236" s="55"/>
      <c r="CD236" s="55"/>
      <c r="CE236" s="55"/>
      <c r="CF236" s="55"/>
      <c r="CG236" s="55"/>
      <c r="CH236" s="55"/>
      <c r="CI236" s="55"/>
      <c r="CJ236" s="55"/>
      <c r="CK236" s="55"/>
      <c r="CL236" s="55"/>
      <c r="CM236" s="55"/>
      <c r="CN236" s="55"/>
      <c r="CO236" s="55"/>
      <c r="CP236" s="55"/>
      <c r="CQ236" s="55"/>
      <c r="CR236" s="55"/>
      <c r="CS236" s="55"/>
      <c r="CT236" s="55"/>
      <c r="CU236" s="55"/>
      <c r="CV236" s="55"/>
      <c r="CW236" s="55"/>
      <c r="CX236" s="55"/>
      <c r="CY236" s="55"/>
      <c r="CZ236" s="55"/>
      <c r="DA236" s="55"/>
      <c r="DB236" s="55"/>
      <c r="DC236" s="55"/>
      <c r="DD236" s="55"/>
      <c r="DE236" s="55"/>
      <c r="DF236" s="55"/>
      <c r="DG236" s="55"/>
      <c r="DH236" s="55"/>
      <c r="DI236" s="55"/>
      <c r="DJ236" s="55"/>
      <c r="DK236" s="55"/>
      <c r="DL236" s="55"/>
      <c r="DM236" s="55"/>
      <c r="DN236" s="55"/>
      <c r="DO236" s="55"/>
      <c r="DP236" s="55"/>
      <c r="DQ236" s="55"/>
      <c r="DR236" s="55"/>
      <c r="DS236" s="55"/>
      <c r="DT236" s="55"/>
      <c r="DU236" s="55"/>
      <c r="DV236" s="55"/>
      <c r="DW236" s="55"/>
      <c r="DX236" s="55"/>
      <c r="DY236" s="55"/>
      <c r="DZ236" s="55"/>
      <c r="EA236" s="55"/>
      <c r="EB236" s="55"/>
      <c r="EC236" s="55"/>
      <c r="ED236" s="55"/>
      <c r="EE236" s="55"/>
      <c r="EF236" s="55"/>
      <c r="EG236" s="55"/>
      <c r="EH236" s="55"/>
      <c r="EI236" s="55"/>
      <c r="EJ236" s="55"/>
      <c r="EK236" s="55"/>
      <c r="EL236" s="55"/>
      <c r="EM236" s="55"/>
      <c r="EN236" s="55"/>
      <c r="EO236" s="55"/>
      <c r="EP236" s="55"/>
      <c r="EQ236" s="55"/>
      <c r="ER236" s="55"/>
      <c r="ES236" s="55"/>
      <c r="ET236" s="55"/>
      <c r="EU236" s="55"/>
      <c r="EV236" s="55"/>
      <c r="EW236" s="55"/>
      <c r="EX236" s="55"/>
      <c r="EY236" s="55"/>
      <c r="EZ236" s="55"/>
      <c r="FA236" s="55"/>
      <c r="FB236" s="55"/>
      <c r="FC236" s="55"/>
      <c r="FD236" s="55"/>
      <c r="FE236" s="55"/>
      <c r="FF236" s="55"/>
      <c r="FG236" s="55"/>
      <c r="FH236" s="55"/>
      <c r="FI236" s="55"/>
      <c r="FJ236" s="55"/>
      <c r="FK236" s="55"/>
      <c r="FL236" s="55"/>
      <c r="FM236" s="55"/>
      <c r="FN236" s="55"/>
      <c r="FO236" s="55"/>
      <c r="FP236" s="55"/>
      <c r="FQ236" s="55"/>
      <c r="FR236" s="55"/>
      <c r="FS236" s="55"/>
      <c r="FT236" s="55"/>
      <c r="FU236" s="55"/>
      <c r="FV236" s="55"/>
      <c r="FW236" s="55"/>
      <c r="FX236" s="55"/>
      <c r="FY236" s="55"/>
      <c r="FZ236" s="55"/>
      <c r="GA236" s="55"/>
      <c r="GB236" s="55"/>
      <c r="GC236" s="55"/>
      <c r="GD236" s="55"/>
      <c r="GE236" s="55"/>
      <c r="GF236" s="55"/>
      <c r="GG236" s="55"/>
      <c r="GH236" s="55"/>
      <c r="GI236" s="55"/>
      <c r="GJ236" s="55"/>
      <c r="GK236" s="55"/>
      <c r="GL236" s="55"/>
      <c r="GM236" s="55"/>
    </row>
    <row r="237" spans="1:195" x14ac:dyDescent="0.2">
      <c r="A237" s="55"/>
      <c r="B237" s="55"/>
      <c r="C237" s="55"/>
      <c r="D237" s="55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  <c r="AE237" s="55"/>
      <c r="AF237" s="55"/>
      <c r="AG237" s="55"/>
      <c r="AH237" s="55"/>
      <c r="AI237" s="55"/>
      <c r="AJ237" s="55"/>
      <c r="AK237" s="55"/>
      <c r="AL237" s="55"/>
      <c r="AM237" s="55"/>
      <c r="AN237" s="55"/>
      <c r="AO237" s="55"/>
      <c r="AP237" s="55"/>
      <c r="AQ237" s="55"/>
      <c r="AR237" s="55"/>
      <c r="AS237" s="55"/>
      <c r="AT237" s="55"/>
      <c r="AU237" s="55"/>
      <c r="AV237" s="55"/>
      <c r="AW237" s="55"/>
      <c r="AX237" s="55"/>
      <c r="AY237" s="55"/>
      <c r="AZ237" s="55"/>
      <c r="BA237" s="55"/>
      <c r="BB237" s="55"/>
      <c r="BC237" s="55"/>
      <c r="BD237" s="55"/>
      <c r="BE237" s="55"/>
      <c r="BF237" s="55"/>
      <c r="BG237" s="55"/>
      <c r="BH237" s="55"/>
      <c r="BI237" s="55"/>
      <c r="BJ237" s="55"/>
      <c r="BK237" s="55"/>
      <c r="BL237" s="55"/>
      <c r="BM237" s="55"/>
      <c r="BN237" s="55"/>
      <c r="BO237" s="55"/>
      <c r="BP237" s="55"/>
      <c r="BQ237" s="55"/>
      <c r="BR237" s="55"/>
      <c r="BS237" s="55"/>
      <c r="BT237" s="55"/>
      <c r="BU237" s="55"/>
      <c r="BV237" s="55"/>
      <c r="BW237" s="55"/>
      <c r="BX237" s="55"/>
      <c r="BY237" s="55"/>
      <c r="BZ237" s="55"/>
      <c r="CA237" s="55"/>
      <c r="CB237" s="55"/>
      <c r="CC237" s="55"/>
      <c r="CD237" s="55"/>
      <c r="CE237" s="55"/>
      <c r="CF237" s="55"/>
      <c r="CG237" s="55"/>
      <c r="CH237" s="55"/>
      <c r="CI237" s="55"/>
      <c r="CJ237" s="55"/>
      <c r="CK237" s="55"/>
      <c r="CL237" s="55"/>
      <c r="CM237" s="55"/>
      <c r="CN237" s="55"/>
      <c r="CO237" s="55"/>
      <c r="CP237" s="55"/>
      <c r="CQ237" s="55"/>
      <c r="CR237" s="55"/>
      <c r="CS237" s="55"/>
      <c r="CT237" s="55"/>
      <c r="CU237" s="55"/>
      <c r="CV237" s="55"/>
      <c r="CW237" s="55"/>
      <c r="CX237" s="55"/>
      <c r="CY237" s="55"/>
      <c r="CZ237" s="55"/>
      <c r="DA237" s="55"/>
      <c r="DB237" s="55"/>
      <c r="DC237" s="55"/>
      <c r="DD237" s="55"/>
      <c r="DE237" s="55"/>
      <c r="DF237" s="55"/>
      <c r="DG237" s="55"/>
      <c r="DH237" s="55"/>
      <c r="DI237" s="55"/>
      <c r="DJ237" s="55"/>
      <c r="DK237" s="55"/>
      <c r="DL237" s="55"/>
      <c r="DM237" s="55"/>
      <c r="DN237" s="55"/>
      <c r="DO237" s="55"/>
      <c r="DP237" s="55"/>
      <c r="DQ237" s="55"/>
      <c r="DR237" s="55"/>
      <c r="DS237" s="55"/>
      <c r="DT237" s="55"/>
      <c r="DU237" s="55"/>
      <c r="DV237" s="55"/>
      <c r="DW237" s="55"/>
      <c r="DX237" s="55"/>
      <c r="DY237" s="55"/>
      <c r="DZ237" s="55"/>
      <c r="EA237" s="55"/>
      <c r="EB237" s="55"/>
      <c r="EC237" s="55"/>
      <c r="ED237" s="55"/>
      <c r="EE237" s="55"/>
      <c r="EF237" s="55"/>
      <c r="EG237" s="55"/>
      <c r="EH237" s="55"/>
      <c r="EI237" s="55"/>
      <c r="EJ237" s="55"/>
      <c r="EK237" s="55"/>
      <c r="EL237" s="55"/>
      <c r="EM237" s="55"/>
      <c r="EN237" s="55"/>
      <c r="EO237" s="55"/>
      <c r="EP237" s="55"/>
      <c r="EQ237" s="55"/>
      <c r="ER237" s="55"/>
      <c r="ES237" s="55"/>
      <c r="ET237" s="55"/>
      <c r="EU237" s="55"/>
      <c r="EV237" s="55"/>
      <c r="EW237" s="55"/>
      <c r="EX237" s="55"/>
      <c r="EY237" s="55"/>
      <c r="EZ237" s="55"/>
      <c r="FA237" s="55"/>
      <c r="FB237" s="55"/>
      <c r="FC237" s="55"/>
      <c r="FD237" s="55"/>
      <c r="FE237" s="55"/>
      <c r="FF237" s="55"/>
      <c r="FG237" s="55"/>
      <c r="FH237" s="55"/>
      <c r="FI237" s="55"/>
      <c r="FJ237" s="55"/>
      <c r="FK237" s="55"/>
      <c r="FL237" s="55"/>
      <c r="FM237" s="55"/>
      <c r="FN237" s="55"/>
      <c r="FO237" s="55"/>
      <c r="FP237" s="55"/>
      <c r="FQ237" s="55"/>
      <c r="FR237" s="55"/>
      <c r="FS237" s="55"/>
      <c r="FT237" s="55"/>
      <c r="FU237" s="55"/>
      <c r="FV237" s="55"/>
      <c r="FW237" s="55"/>
      <c r="FX237" s="55"/>
      <c r="FY237" s="55"/>
      <c r="FZ237" s="55"/>
      <c r="GA237" s="55"/>
      <c r="GB237" s="55"/>
      <c r="GC237" s="55"/>
      <c r="GD237" s="55"/>
      <c r="GE237" s="55"/>
      <c r="GF237" s="55"/>
      <c r="GG237" s="55"/>
      <c r="GH237" s="55"/>
      <c r="GI237" s="55"/>
      <c r="GJ237" s="55"/>
      <c r="GK237" s="55"/>
      <c r="GL237" s="55"/>
      <c r="GM237" s="55"/>
    </row>
    <row r="238" spans="1:195" x14ac:dyDescent="0.2">
      <c r="A238" s="55"/>
      <c r="B238" s="55"/>
      <c r="C238" s="55"/>
      <c r="D238" s="55"/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55"/>
      <c r="AF238" s="55"/>
      <c r="AG238" s="55"/>
      <c r="AH238" s="55"/>
      <c r="AI238" s="55"/>
      <c r="AJ238" s="55"/>
      <c r="AK238" s="55"/>
      <c r="AL238" s="55"/>
      <c r="AM238" s="55"/>
      <c r="AN238" s="55"/>
      <c r="AO238" s="55"/>
      <c r="AP238" s="55"/>
      <c r="AQ238" s="55"/>
      <c r="AR238" s="55"/>
      <c r="AS238" s="55"/>
      <c r="AT238" s="55"/>
      <c r="AU238" s="55"/>
      <c r="AV238" s="55"/>
      <c r="AW238" s="55"/>
      <c r="AX238" s="55"/>
      <c r="AY238" s="55"/>
      <c r="AZ238" s="55"/>
      <c r="BA238" s="55"/>
      <c r="BB238" s="55"/>
      <c r="BC238" s="55"/>
      <c r="BD238" s="55"/>
      <c r="BE238" s="55"/>
      <c r="BF238" s="55"/>
      <c r="BG238" s="55"/>
      <c r="BH238" s="55"/>
      <c r="BI238" s="55"/>
      <c r="BJ238" s="55"/>
      <c r="BK238" s="55"/>
      <c r="BL238" s="55"/>
      <c r="BM238" s="55"/>
      <c r="BN238" s="55"/>
      <c r="BO238" s="55"/>
      <c r="BP238" s="55"/>
      <c r="BQ238" s="55"/>
      <c r="BR238" s="55"/>
      <c r="BS238" s="55"/>
      <c r="BT238" s="55"/>
      <c r="BU238" s="55"/>
      <c r="BV238" s="55"/>
      <c r="BW238" s="55"/>
      <c r="BX238" s="55"/>
      <c r="BY238" s="55"/>
      <c r="BZ238" s="55"/>
      <c r="CA238" s="55"/>
      <c r="CB238" s="55"/>
      <c r="CC238" s="55"/>
      <c r="CD238" s="55"/>
      <c r="CE238" s="55"/>
      <c r="CF238" s="55"/>
      <c r="CG238" s="55"/>
      <c r="CH238" s="55"/>
      <c r="CI238" s="55"/>
      <c r="CJ238" s="55"/>
      <c r="CK238" s="55"/>
      <c r="CL238" s="55"/>
      <c r="CM238" s="55"/>
      <c r="CN238" s="55"/>
      <c r="CO238" s="55"/>
      <c r="CP238" s="55"/>
      <c r="CQ238" s="55"/>
      <c r="CR238" s="55"/>
      <c r="CS238" s="55"/>
      <c r="CT238" s="55"/>
      <c r="CU238" s="55"/>
      <c r="CV238" s="55"/>
      <c r="CW238" s="55"/>
      <c r="CX238" s="55"/>
      <c r="CY238" s="55"/>
      <c r="CZ238" s="55"/>
      <c r="DA238" s="55"/>
      <c r="DB238" s="55"/>
      <c r="DC238" s="55"/>
      <c r="DD238" s="55"/>
      <c r="DE238" s="55"/>
      <c r="DF238" s="55"/>
      <c r="DG238" s="55"/>
      <c r="DH238" s="55"/>
      <c r="DI238" s="55"/>
      <c r="DJ238" s="55"/>
      <c r="DK238" s="55"/>
      <c r="DL238" s="55"/>
      <c r="DM238" s="55"/>
      <c r="DN238" s="55"/>
      <c r="DO238" s="55"/>
      <c r="DP238" s="55"/>
      <c r="DQ238" s="55"/>
      <c r="DR238" s="55"/>
      <c r="DS238" s="55"/>
      <c r="DT238" s="55"/>
      <c r="DU238" s="55"/>
      <c r="DV238" s="55"/>
      <c r="DW238" s="55"/>
      <c r="DX238" s="55"/>
      <c r="DY238" s="55"/>
      <c r="DZ238" s="55"/>
      <c r="EA238" s="55"/>
      <c r="EB238" s="55"/>
      <c r="EC238" s="55"/>
      <c r="ED238" s="55"/>
      <c r="EE238" s="55"/>
      <c r="EF238" s="55"/>
      <c r="EG238" s="55"/>
      <c r="EH238" s="55"/>
      <c r="EI238" s="55"/>
      <c r="EJ238" s="55"/>
      <c r="EK238" s="55"/>
      <c r="EL238" s="55"/>
      <c r="EM238" s="55"/>
      <c r="EN238" s="55"/>
      <c r="EO238" s="55"/>
      <c r="EP238" s="55"/>
      <c r="EQ238" s="55"/>
      <c r="ER238" s="55"/>
      <c r="ES238" s="55"/>
      <c r="ET238" s="55"/>
      <c r="EU238" s="55"/>
      <c r="EV238" s="55"/>
      <c r="EW238" s="55"/>
      <c r="EX238" s="55"/>
      <c r="EY238" s="55"/>
      <c r="EZ238" s="55"/>
      <c r="FA238" s="55"/>
      <c r="FB238" s="55"/>
      <c r="FC238" s="55"/>
      <c r="FD238" s="55"/>
      <c r="FE238" s="55"/>
      <c r="FF238" s="55"/>
      <c r="FG238" s="55"/>
      <c r="FH238" s="55"/>
      <c r="FI238" s="55"/>
      <c r="FJ238" s="55"/>
      <c r="FK238" s="55"/>
      <c r="FL238" s="55"/>
      <c r="FM238" s="55"/>
      <c r="FN238" s="55"/>
      <c r="FO238" s="55"/>
      <c r="FP238" s="55"/>
      <c r="FQ238" s="55"/>
      <c r="FR238" s="55"/>
      <c r="FS238" s="55"/>
      <c r="FT238" s="55"/>
      <c r="FU238" s="55"/>
      <c r="FV238" s="55"/>
      <c r="FW238" s="55"/>
      <c r="FX238" s="55"/>
      <c r="FY238" s="55"/>
      <c r="FZ238" s="55"/>
      <c r="GA238" s="55"/>
      <c r="GB238" s="55"/>
      <c r="GC238" s="55"/>
      <c r="GD238" s="55"/>
      <c r="GE238" s="55"/>
      <c r="GF238" s="55"/>
      <c r="GG238" s="55"/>
      <c r="GH238" s="55"/>
      <c r="GI238" s="55"/>
      <c r="GJ238" s="55"/>
      <c r="GK238" s="55"/>
      <c r="GL238" s="55"/>
      <c r="GM238" s="55"/>
    </row>
    <row r="239" spans="1:195" x14ac:dyDescent="0.2">
      <c r="A239" s="55"/>
      <c r="B239" s="55"/>
      <c r="C239" s="55"/>
      <c r="D239" s="55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55"/>
      <c r="AF239" s="55"/>
      <c r="AG239" s="55"/>
      <c r="AH239" s="55"/>
      <c r="AI239" s="55"/>
      <c r="AJ239" s="55"/>
      <c r="AK239" s="55"/>
      <c r="AL239" s="55"/>
      <c r="AM239" s="55"/>
      <c r="AN239" s="55"/>
      <c r="AO239" s="55"/>
      <c r="AP239" s="55"/>
      <c r="AQ239" s="55"/>
      <c r="AR239" s="55"/>
      <c r="AS239" s="55"/>
      <c r="AT239" s="55"/>
      <c r="AU239" s="55"/>
      <c r="AV239" s="55"/>
      <c r="AW239" s="55"/>
      <c r="AX239" s="55"/>
      <c r="AY239" s="55"/>
      <c r="AZ239" s="55"/>
      <c r="BA239" s="55"/>
      <c r="BB239" s="55"/>
      <c r="BC239" s="55"/>
      <c r="BD239" s="55"/>
      <c r="BE239" s="55"/>
      <c r="BF239" s="55"/>
      <c r="BG239" s="55"/>
      <c r="BH239" s="55"/>
      <c r="BI239" s="55"/>
      <c r="BJ239" s="55"/>
      <c r="BK239" s="55"/>
      <c r="BL239" s="55"/>
      <c r="BM239" s="55"/>
      <c r="BN239" s="55"/>
      <c r="BO239" s="55"/>
      <c r="BP239" s="55"/>
      <c r="BQ239" s="55"/>
      <c r="BR239" s="55"/>
      <c r="BS239" s="55"/>
      <c r="BT239" s="55"/>
      <c r="BU239" s="55"/>
      <c r="BV239" s="55"/>
      <c r="BW239" s="55"/>
      <c r="BX239" s="55"/>
      <c r="BY239" s="55"/>
      <c r="BZ239" s="55"/>
      <c r="CA239" s="55"/>
      <c r="CB239" s="55"/>
      <c r="CC239" s="55"/>
      <c r="CD239" s="55"/>
      <c r="CE239" s="55"/>
      <c r="CF239" s="55"/>
      <c r="CG239" s="55"/>
      <c r="CH239" s="55"/>
      <c r="CI239" s="55"/>
      <c r="CJ239" s="55"/>
      <c r="CK239" s="55"/>
      <c r="CL239" s="55"/>
      <c r="CM239" s="55"/>
      <c r="CN239" s="55"/>
      <c r="CO239" s="55"/>
      <c r="CP239" s="55"/>
      <c r="CQ239" s="55"/>
      <c r="CR239" s="55"/>
      <c r="CS239" s="55"/>
      <c r="CT239" s="55"/>
      <c r="CU239" s="55"/>
      <c r="CV239" s="55"/>
      <c r="CW239" s="55"/>
      <c r="CX239" s="55"/>
      <c r="CY239" s="55"/>
      <c r="CZ239" s="55"/>
      <c r="DA239" s="55"/>
      <c r="DB239" s="55"/>
      <c r="DC239" s="55"/>
      <c r="DD239" s="55"/>
      <c r="DE239" s="55"/>
      <c r="DF239" s="55"/>
      <c r="DG239" s="55"/>
      <c r="DH239" s="55"/>
      <c r="DI239" s="55"/>
      <c r="DJ239" s="55"/>
      <c r="DK239" s="55"/>
      <c r="DL239" s="55"/>
      <c r="DM239" s="55"/>
      <c r="DN239" s="55"/>
      <c r="DO239" s="55"/>
      <c r="DP239" s="55"/>
      <c r="DQ239" s="55"/>
      <c r="DR239" s="55"/>
      <c r="DS239" s="55"/>
      <c r="DT239" s="55"/>
      <c r="DU239" s="55"/>
      <c r="DV239" s="55"/>
      <c r="DW239" s="55"/>
      <c r="DX239" s="55"/>
      <c r="DY239" s="55"/>
      <c r="DZ239" s="55"/>
      <c r="EA239" s="55"/>
      <c r="EB239" s="55"/>
      <c r="EC239" s="55"/>
      <c r="ED239" s="55"/>
      <c r="EE239" s="55"/>
      <c r="EF239" s="55"/>
      <c r="EG239" s="55"/>
      <c r="EH239" s="55"/>
      <c r="EI239" s="55"/>
      <c r="EJ239" s="55"/>
      <c r="EK239" s="55"/>
      <c r="EL239" s="55"/>
      <c r="EM239" s="55"/>
      <c r="EN239" s="55"/>
      <c r="EO239" s="55"/>
      <c r="EP239" s="55"/>
      <c r="EQ239" s="55"/>
      <c r="ER239" s="55"/>
      <c r="ES239" s="55"/>
      <c r="ET239" s="55"/>
      <c r="EU239" s="55"/>
      <c r="EV239" s="55"/>
      <c r="EW239" s="55"/>
      <c r="EX239" s="55"/>
      <c r="EY239" s="55"/>
      <c r="EZ239" s="55"/>
      <c r="FA239" s="55"/>
      <c r="FB239" s="55"/>
      <c r="FC239" s="55"/>
      <c r="FD239" s="55"/>
      <c r="FE239" s="55"/>
      <c r="FF239" s="55"/>
      <c r="FG239" s="55"/>
      <c r="FH239" s="55"/>
      <c r="FI239" s="55"/>
      <c r="FJ239" s="55"/>
      <c r="FK239" s="55"/>
      <c r="FL239" s="55"/>
      <c r="FM239" s="55"/>
      <c r="FN239" s="55"/>
      <c r="FO239" s="55"/>
      <c r="FP239" s="55"/>
      <c r="FQ239" s="55"/>
      <c r="FR239" s="55"/>
      <c r="FS239" s="55"/>
      <c r="FT239" s="55"/>
      <c r="FU239" s="55"/>
      <c r="FV239" s="55"/>
      <c r="FW239" s="55"/>
      <c r="FX239" s="55"/>
      <c r="FY239" s="55"/>
      <c r="FZ239" s="55"/>
      <c r="GA239" s="55"/>
      <c r="GB239" s="55"/>
      <c r="GC239" s="55"/>
      <c r="GD239" s="55"/>
      <c r="GE239" s="55"/>
      <c r="GF239" s="55"/>
      <c r="GG239" s="55"/>
      <c r="GH239" s="55"/>
      <c r="GI239" s="55"/>
      <c r="GJ239" s="55"/>
      <c r="GK239" s="55"/>
      <c r="GL239" s="55"/>
      <c r="GM239" s="55"/>
    </row>
    <row r="240" spans="1:195" x14ac:dyDescent="0.2">
      <c r="A240" s="55"/>
      <c r="B240" s="55"/>
      <c r="C240" s="55"/>
      <c r="D240" s="55"/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  <c r="AE240" s="55"/>
      <c r="AF240" s="55"/>
      <c r="AG240" s="55"/>
      <c r="AH240" s="55"/>
      <c r="AI240" s="55"/>
      <c r="AJ240" s="55"/>
      <c r="AK240" s="55"/>
      <c r="AL240" s="55"/>
      <c r="AM240" s="55"/>
      <c r="AN240" s="55"/>
      <c r="AO240" s="55"/>
      <c r="AP240" s="55"/>
      <c r="AQ240" s="55"/>
      <c r="AR240" s="55"/>
      <c r="AS240" s="55"/>
      <c r="AT240" s="55"/>
      <c r="AU240" s="55"/>
      <c r="AV240" s="55"/>
      <c r="AW240" s="55"/>
      <c r="AX240" s="55"/>
      <c r="AY240" s="55"/>
      <c r="AZ240" s="55"/>
      <c r="BA240" s="55"/>
      <c r="BB240" s="55"/>
      <c r="BC240" s="55"/>
      <c r="BD240" s="55"/>
      <c r="BE240" s="55"/>
      <c r="BF240" s="55"/>
      <c r="BG240" s="55"/>
      <c r="BH240" s="55"/>
      <c r="BI240" s="55"/>
      <c r="BJ240" s="55"/>
      <c r="BK240" s="55"/>
      <c r="BL240" s="55"/>
      <c r="BM240" s="55"/>
      <c r="BN240" s="55"/>
      <c r="BO240" s="55"/>
      <c r="BP240" s="55"/>
      <c r="BQ240" s="55"/>
      <c r="BR240" s="55"/>
      <c r="BS240" s="55"/>
      <c r="BT240" s="55"/>
      <c r="BU240" s="55"/>
      <c r="BV240" s="55"/>
      <c r="BW240" s="55"/>
      <c r="BX240" s="55"/>
      <c r="BY240" s="55"/>
      <c r="BZ240" s="55"/>
      <c r="CA240" s="55"/>
      <c r="CB240" s="55"/>
      <c r="CC240" s="55"/>
      <c r="CD240" s="55"/>
      <c r="CE240" s="55"/>
      <c r="CF240" s="55"/>
      <c r="CG240" s="55"/>
      <c r="CH240" s="55"/>
      <c r="CI240" s="55"/>
      <c r="CJ240" s="55"/>
      <c r="CK240" s="55"/>
      <c r="CL240" s="55"/>
      <c r="CM240" s="55"/>
      <c r="CN240" s="55"/>
      <c r="CO240" s="55"/>
      <c r="CP240" s="55"/>
      <c r="CQ240" s="55"/>
      <c r="CR240" s="55"/>
      <c r="CS240" s="55"/>
      <c r="CT240" s="55"/>
      <c r="CU240" s="55"/>
      <c r="CV240" s="55"/>
      <c r="CW240" s="55"/>
      <c r="CX240" s="55"/>
      <c r="CY240" s="55"/>
      <c r="CZ240" s="55"/>
      <c r="DA240" s="55"/>
      <c r="DB240" s="55"/>
      <c r="DC240" s="55"/>
      <c r="DD240" s="55"/>
      <c r="DE240" s="55"/>
      <c r="DF240" s="55"/>
      <c r="DG240" s="55"/>
      <c r="DH240" s="55"/>
      <c r="DI240" s="55"/>
      <c r="DJ240" s="55"/>
      <c r="DK240" s="55"/>
      <c r="DL240" s="55"/>
      <c r="DM240" s="55"/>
      <c r="DN240" s="55"/>
      <c r="DO240" s="55"/>
      <c r="DP240" s="55"/>
      <c r="DQ240" s="55"/>
      <c r="DR240" s="55"/>
      <c r="DS240" s="55"/>
      <c r="DT240" s="55"/>
      <c r="DU240" s="55"/>
      <c r="DV240" s="55"/>
      <c r="DW240" s="55"/>
      <c r="DX240" s="55"/>
      <c r="DY240" s="55"/>
      <c r="DZ240" s="55"/>
      <c r="EA240" s="55"/>
      <c r="EB240" s="55"/>
      <c r="EC240" s="55"/>
      <c r="ED240" s="55"/>
      <c r="EE240" s="55"/>
      <c r="EF240" s="55"/>
      <c r="EG240" s="55"/>
      <c r="EH240" s="55"/>
      <c r="EI240" s="55"/>
      <c r="EJ240" s="55"/>
      <c r="EK240" s="55"/>
      <c r="EL240" s="55"/>
      <c r="EM240" s="55"/>
      <c r="EN240" s="55"/>
      <c r="EO240" s="55"/>
      <c r="EP240" s="55"/>
      <c r="EQ240" s="55"/>
      <c r="ER240" s="55"/>
      <c r="ES240" s="55"/>
      <c r="ET240" s="55"/>
      <c r="EU240" s="55"/>
      <c r="EV240" s="55"/>
      <c r="EW240" s="55"/>
      <c r="EX240" s="55"/>
      <c r="EY240" s="55"/>
      <c r="EZ240" s="55"/>
      <c r="FA240" s="55"/>
      <c r="FB240" s="55"/>
      <c r="FC240" s="55"/>
      <c r="FD240" s="55"/>
      <c r="FE240" s="55"/>
      <c r="FF240" s="55"/>
      <c r="FG240" s="55"/>
      <c r="FH240" s="55"/>
      <c r="FI240" s="55"/>
      <c r="FJ240" s="55"/>
      <c r="FK240" s="55"/>
      <c r="FL240" s="55"/>
      <c r="FM240" s="55"/>
      <c r="FN240" s="55"/>
      <c r="FO240" s="55"/>
      <c r="FP240" s="55"/>
      <c r="FQ240" s="55"/>
      <c r="FR240" s="55"/>
      <c r="FS240" s="55"/>
      <c r="FT240" s="55"/>
      <c r="FU240" s="55"/>
      <c r="FV240" s="55"/>
      <c r="FW240" s="55"/>
      <c r="FX240" s="55"/>
      <c r="FY240" s="55"/>
      <c r="FZ240" s="55"/>
      <c r="GA240" s="55"/>
      <c r="GB240" s="55"/>
      <c r="GC240" s="55"/>
      <c r="GD240" s="55"/>
      <c r="GE240" s="55"/>
      <c r="GF240" s="55"/>
      <c r="GG240" s="55"/>
      <c r="GH240" s="55"/>
      <c r="GI240" s="55"/>
      <c r="GJ240" s="55"/>
      <c r="GK240" s="55"/>
      <c r="GL240" s="55"/>
      <c r="GM240" s="55"/>
    </row>
    <row r="241" spans="1:195" x14ac:dyDescent="0.2">
      <c r="A241" s="55"/>
      <c r="B241" s="55"/>
      <c r="C241" s="55"/>
      <c r="D241" s="55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55"/>
      <c r="AF241" s="55"/>
      <c r="AG241" s="55"/>
      <c r="AH241" s="55"/>
      <c r="AI241" s="55"/>
      <c r="AJ241" s="55"/>
      <c r="AK241" s="55"/>
      <c r="AL241" s="55"/>
      <c r="AM241" s="55"/>
      <c r="AN241" s="55"/>
      <c r="AO241" s="55"/>
      <c r="AP241" s="55"/>
      <c r="AQ241" s="55"/>
      <c r="AR241" s="55"/>
      <c r="AS241" s="55"/>
      <c r="AT241" s="55"/>
      <c r="AU241" s="55"/>
      <c r="AV241" s="55"/>
      <c r="AW241" s="55"/>
      <c r="AX241" s="55"/>
      <c r="AY241" s="55"/>
      <c r="AZ241" s="55"/>
      <c r="BA241" s="55"/>
      <c r="BB241" s="55"/>
      <c r="BC241" s="55"/>
      <c r="BD241" s="55"/>
      <c r="BE241" s="55"/>
      <c r="BF241" s="55"/>
      <c r="BG241" s="55"/>
      <c r="BH241" s="55"/>
      <c r="BI241" s="55"/>
      <c r="BJ241" s="55"/>
      <c r="BK241" s="55"/>
      <c r="BL241" s="55"/>
      <c r="BM241" s="55"/>
      <c r="BN241" s="55"/>
      <c r="BO241" s="55"/>
      <c r="BP241" s="55"/>
      <c r="BQ241" s="55"/>
      <c r="BR241" s="55"/>
      <c r="BS241" s="55"/>
      <c r="BT241" s="55"/>
      <c r="BU241" s="55"/>
      <c r="BV241" s="55"/>
      <c r="BW241" s="55"/>
      <c r="BX241" s="55"/>
      <c r="BY241" s="55"/>
      <c r="BZ241" s="55"/>
      <c r="CA241" s="55"/>
      <c r="CB241" s="55"/>
      <c r="CC241" s="55"/>
      <c r="CD241" s="55"/>
      <c r="CE241" s="55"/>
      <c r="CF241" s="55"/>
      <c r="CG241" s="55"/>
      <c r="CH241" s="55"/>
      <c r="CI241" s="55"/>
      <c r="CJ241" s="55"/>
      <c r="CK241" s="55"/>
      <c r="CL241" s="55"/>
      <c r="CM241" s="55"/>
      <c r="CN241" s="55"/>
      <c r="CO241" s="55"/>
      <c r="CP241" s="55"/>
      <c r="CQ241" s="55"/>
      <c r="CR241" s="55"/>
      <c r="CS241" s="55"/>
      <c r="CT241" s="55"/>
      <c r="CU241" s="55"/>
      <c r="CV241" s="55"/>
      <c r="CW241" s="55"/>
      <c r="CX241" s="55"/>
      <c r="CY241" s="55"/>
      <c r="CZ241" s="55"/>
      <c r="DA241" s="55"/>
      <c r="DB241" s="55"/>
      <c r="DC241" s="55"/>
      <c r="DD241" s="55"/>
      <c r="DE241" s="55"/>
      <c r="DF241" s="55"/>
      <c r="DG241" s="55"/>
      <c r="DH241" s="55"/>
      <c r="DI241" s="55"/>
      <c r="DJ241" s="55"/>
      <c r="DK241" s="55"/>
      <c r="DL241" s="55"/>
      <c r="DM241" s="55"/>
      <c r="DN241" s="55"/>
      <c r="DO241" s="55"/>
      <c r="DP241" s="55"/>
      <c r="DQ241" s="55"/>
      <c r="DR241" s="55"/>
      <c r="DS241" s="55"/>
      <c r="DT241" s="55"/>
      <c r="DU241" s="55"/>
      <c r="DV241" s="55"/>
      <c r="DW241" s="55"/>
      <c r="DX241" s="55"/>
      <c r="DY241" s="55"/>
      <c r="DZ241" s="55"/>
      <c r="EA241" s="55"/>
      <c r="EB241" s="55"/>
      <c r="EC241" s="55"/>
      <c r="ED241" s="55"/>
      <c r="EE241" s="55"/>
      <c r="EF241" s="55"/>
      <c r="EG241" s="55"/>
      <c r="EH241" s="55"/>
      <c r="EI241" s="55"/>
      <c r="EJ241" s="55"/>
      <c r="EK241" s="55"/>
      <c r="EL241" s="55"/>
      <c r="EM241" s="55"/>
      <c r="EN241" s="55"/>
      <c r="EO241" s="55"/>
      <c r="EP241" s="55"/>
      <c r="EQ241" s="55"/>
      <c r="ER241" s="55"/>
      <c r="ES241" s="55"/>
      <c r="ET241" s="55"/>
      <c r="EU241" s="55"/>
      <c r="EV241" s="55"/>
      <c r="EW241" s="55"/>
      <c r="EX241" s="55"/>
      <c r="EY241" s="55"/>
      <c r="EZ241" s="55"/>
      <c r="FA241" s="55"/>
      <c r="FB241" s="55"/>
      <c r="FC241" s="55"/>
      <c r="FD241" s="55"/>
      <c r="FE241" s="55"/>
      <c r="FF241" s="55"/>
      <c r="FG241" s="55"/>
      <c r="FH241" s="55"/>
      <c r="FI241" s="55"/>
      <c r="FJ241" s="55"/>
      <c r="FK241" s="55"/>
      <c r="FL241" s="55"/>
      <c r="FM241" s="55"/>
      <c r="FN241" s="55"/>
      <c r="FO241" s="55"/>
      <c r="FP241" s="55"/>
      <c r="FQ241" s="55"/>
      <c r="FR241" s="55"/>
      <c r="FS241" s="55"/>
      <c r="FT241" s="55"/>
      <c r="FU241" s="55"/>
      <c r="FV241" s="55"/>
      <c r="FW241" s="55"/>
      <c r="FX241" s="55"/>
      <c r="FY241" s="55"/>
      <c r="FZ241" s="55"/>
      <c r="GA241" s="55"/>
      <c r="GB241" s="55"/>
      <c r="GC241" s="55"/>
      <c r="GD241" s="55"/>
      <c r="GE241" s="55"/>
      <c r="GF241" s="55"/>
      <c r="GG241" s="55"/>
      <c r="GH241" s="55"/>
      <c r="GI241" s="55"/>
      <c r="GJ241" s="55"/>
      <c r="GK241" s="55"/>
      <c r="GL241" s="55"/>
      <c r="GM241" s="55"/>
    </row>
    <row r="242" spans="1:195" x14ac:dyDescent="0.2">
      <c r="A242" s="55"/>
      <c r="B242" s="55"/>
      <c r="C242" s="55"/>
      <c r="D242" s="55"/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  <c r="AD242" s="55"/>
      <c r="AE242" s="55"/>
      <c r="AF242" s="55"/>
      <c r="AG242" s="55"/>
      <c r="AH242" s="55"/>
      <c r="AI242" s="55"/>
      <c r="AJ242" s="55"/>
      <c r="AK242" s="55"/>
      <c r="AL242" s="55"/>
      <c r="AM242" s="55"/>
      <c r="AN242" s="55"/>
      <c r="AO242" s="55"/>
      <c r="AP242" s="55"/>
      <c r="AQ242" s="55"/>
      <c r="AR242" s="55"/>
      <c r="AS242" s="55"/>
      <c r="AT242" s="55"/>
      <c r="AU242" s="55"/>
      <c r="AV242" s="55"/>
      <c r="AW242" s="55"/>
      <c r="AX242" s="55"/>
      <c r="AY242" s="55"/>
      <c r="AZ242" s="55"/>
      <c r="BA242" s="55"/>
      <c r="BB242" s="55"/>
      <c r="BC242" s="55"/>
      <c r="BD242" s="55"/>
      <c r="BE242" s="55"/>
      <c r="BF242" s="55"/>
      <c r="BG242" s="55"/>
      <c r="BH242" s="55"/>
      <c r="BI242" s="55"/>
      <c r="BJ242" s="55"/>
      <c r="BK242" s="55"/>
      <c r="BL242" s="55"/>
      <c r="BM242" s="55"/>
      <c r="BN242" s="55"/>
      <c r="BO242" s="55"/>
      <c r="BP242" s="55"/>
      <c r="BQ242" s="55"/>
      <c r="BR242" s="55"/>
      <c r="BS242" s="55"/>
      <c r="BT242" s="55"/>
      <c r="BU242" s="55"/>
      <c r="BV242" s="55"/>
      <c r="BW242" s="55"/>
      <c r="BX242" s="55"/>
      <c r="BY242" s="55"/>
      <c r="BZ242" s="55"/>
      <c r="CA242" s="55"/>
      <c r="CB242" s="55"/>
      <c r="CC242" s="55"/>
      <c r="CD242" s="55"/>
      <c r="CE242" s="55"/>
      <c r="CF242" s="55"/>
      <c r="CG242" s="55"/>
      <c r="CH242" s="55"/>
      <c r="CI242" s="55"/>
      <c r="CJ242" s="55"/>
      <c r="CK242" s="55"/>
      <c r="CL242" s="55"/>
      <c r="CM242" s="55"/>
      <c r="CN242" s="55"/>
      <c r="CO242" s="55"/>
      <c r="CP242" s="55"/>
      <c r="CQ242" s="55"/>
      <c r="CR242" s="55"/>
      <c r="CS242" s="55"/>
      <c r="CT242" s="55"/>
      <c r="CU242" s="55"/>
      <c r="CV242" s="55"/>
      <c r="CW242" s="55"/>
      <c r="CX242" s="55"/>
      <c r="CY242" s="55"/>
      <c r="CZ242" s="55"/>
      <c r="DA242" s="55"/>
      <c r="DB242" s="55"/>
      <c r="DC242" s="55"/>
      <c r="DD242" s="55"/>
      <c r="DE242" s="55"/>
      <c r="DF242" s="55"/>
      <c r="DG242" s="55"/>
      <c r="DH242" s="55"/>
      <c r="DI242" s="55"/>
      <c r="DJ242" s="55"/>
      <c r="DK242" s="55"/>
      <c r="DL242" s="55"/>
      <c r="DM242" s="55"/>
      <c r="DN242" s="55"/>
      <c r="DO242" s="55"/>
      <c r="DP242" s="55"/>
      <c r="DQ242" s="55"/>
      <c r="DR242" s="55"/>
      <c r="DS242" s="55"/>
      <c r="DT242" s="55"/>
      <c r="DU242" s="55"/>
      <c r="DV242" s="55"/>
      <c r="DW242" s="55"/>
      <c r="DX242" s="55"/>
      <c r="DY242" s="55"/>
      <c r="DZ242" s="55"/>
      <c r="EA242" s="55"/>
      <c r="EB242" s="55"/>
      <c r="EC242" s="55"/>
      <c r="ED242" s="55"/>
      <c r="EE242" s="55"/>
      <c r="EF242" s="55"/>
      <c r="EG242" s="55"/>
      <c r="EH242" s="55"/>
      <c r="EI242" s="55"/>
      <c r="EJ242" s="55"/>
      <c r="EK242" s="55"/>
      <c r="EL242" s="55"/>
      <c r="EM242" s="55"/>
      <c r="EN242" s="55"/>
      <c r="EO242" s="55"/>
      <c r="EP242" s="55"/>
      <c r="EQ242" s="55"/>
      <c r="ER242" s="55"/>
      <c r="ES242" s="55"/>
      <c r="ET242" s="55"/>
      <c r="EU242" s="55"/>
      <c r="EV242" s="55"/>
      <c r="EW242" s="55"/>
      <c r="EX242" s="55"/>
      <c r="EY242" s="55"/>
      <c r="EZ242" s="55"/>
      <c r="FA242" s="55"/>
      <c r="FB242" s="55"/>
      <c r="FC242" s="55"/>
      <c r="FD242" s="55"/>
      <c r="FE242" s="55"/>
      <c r="FF242" s="55"/>
      <c r="FG242" s="55"/>
      <c r="FH242" s="55"/>
      <c r="FI242" s="55"/>
      <c r="FJ242" s="55"/>
      <c r="FK242" s="55"/>
      <c r="FL242" s="55"/>
      <c r="FM242" s="55"/>
      <c r="FN242" s="55"/>
      <c r="FO242" s="55"/>
      <c r="FP242" s="55"/>
      <c r="FQ242" s="55"/>
      <c r="FR242" s="55"/>
      <c r="FS242" s="55"/>
      <c r="FT242" s="55"/>
      <c r="FU242" s="55"/>
      <c r="FV242" s="55"/>
      <c r="FW242" s="55"/>
      <c r="FX242" s="55"/>
      <c r="FY242" s="55"/>
      <c r="FZ242" s="55"/>
      <c r="GA242" s="55"/>
      <c r="GB242" s="55"/>
      <c r="GC242" s="55"/>
      <c r="GD242" s="55"/>
      <c r="GE242" s="55"/>
      <c r="GF242" s="55"/>
      <c r="GG242" s="55"/>
      <c r="GH242" s="55"/>
      <c r="GI242" s="55"/>
      <c r="GJ242" s="55"/>
      <c r="GK242" s="55"/>
      <c r="GL242" s="55"/>
      <c r="GM242" s="55"/>
    </row>
    <row r="243" spans="1:195" x14ac:dyDescent="0.2">
      <c r="A243" s="55"/>
      <c r="B243" s="55"/>
      <c r="C243" s="55"/>
      <c r="D243" s="55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  <c r="AD243" s="55"/>
      <c r="AE243" s="55"/>
      <c r="AF243" s="55"/>
      <c r="AG243" s="55"/>
      <c r="AH243" s="55"/>
      <c r="AI243" s="55"/>
      <c r="AJ243" s="55"/>
      <c r="AK243" s="55"/>
      <c r="AL243" s="55"/>
      <c r="AM243" s="55"/>
      <c r="AN243" s="55"/>
      <c r="AO243" s="55"/>
      <c r="AP243" s="55"/>
      <c r="AQ243" s="55"/>
      <c r="AR243" s="55"/>
      <c r="AS243" s="55"/>
      <c r="AT243" s="55"/>
      <c r="AU243" s="55"/>
      <c r="AV243" s="55"/>
      <c r="AW243" s="55"/>
      <c r="AX243" s="55"/>
      <c r="AY243" s="55"/>
      <c r="AZ243" s="55"/>
      <c r="BA243" s="55"/>
      <c r="BB243" s="55"/>
      <c r="BC243" s="55"/>
      <c r="BD243" s="55"/>
      <c r="BE243" s="55"/>
      <c r="BF243" s="55"/>
      <c r="BG243" s="55"/>
      <c r="BH243" s="55"/>
      <c r="BI243" s="55"/>
      <c r="BJ243" s="55"/>
      <c r="BK243" s="55"/>
      <c r="BL243" s="55"/>
      <c r="BM243" s="55"/>
      <c r="BN243" s="55"/>
      <c r="BO243" s="55"/>
      <c r="BP243" s="55"/>
      <c r="BQ243" s="55"/>
      <c r="BR243" s="55"/>
      <c r="BS243" s="55"/>
      <c r="BT243" s="55"/>
      <c r="BU243" s="55"/>
      <c r="BV243" s="55"/>
      <c r="BW243" s="55"/>
      <c r="BX243" s="55"/>
      <c r="BY243" s="55"/>
      <c r="BZ243" s="55"/>
      <c r="CA243" s="55"/>
      <c r="CB243" s="55"/>
      <c r="CC243" s="55"/>
      <c r="CD243" s="55"/>
      <c r="CE243" s="55"/>
      <c r="CF243" s="55"/>
      <c r="CG243" s="55"/>
      <c r="CH243" s="55"/>
      <c r="CI243" s="55"/>
      <c r="CJ243" s="55"/>
      <c r="CK243" s="55"/>
      <c r="CL243" s="55"/>
      <c r="CM243" s="55"/>
      <c r="CN243" s="55"/>
      <c r="CO243" s="55"/>
      <c r="CP243" s="55"/>
      <c r="CQ243" s="55"/>
      <c r="CR243" s="55"/>
      <c r="CS243" s="55"/>
      <c r="CT243" s="55"/>
      <c r="CU243" s="55"/>
      <c r="CV243" s="55"/>
      <c r="CW243" s="55"/>
      <c r="CX243" s="55"/>
      <c r="CY243" s="55"/>
      <c r="CZ243" s="55"/>
      <c r="DA243" s="55"/>
      <c r="DB243" s="55"/>
      <c r="DC243" s="55"/>
      <c r="DD243" s="55"/>
      <c r="DE243" s="55"/>
      <c r="DF243" s="55"/>
      <c r="DG243" s="55"/>
      <c r="DH243" s="55"/>
      <c r="DI243" s="55"/>
      <c r="DJ243" s="55"/>
      <c r="DK243" s="55"/>
      <c r="DL243" s="55"/>
      <c r="DM243" s="55"/>
      <c r="DN243" s="55"/>
      <c r="DO243" s="55"/>
      <c r="DP243" s="55"/>
      <c r="DQ243" s="55"/>
      <c r="DR243" s="55"/>
      <c r="DS243" s="55"/>
      <c r="DT243" s="55"/>
      <c r="DU243" s="55"/>
      <c r="DV243" s="55"/>
      <c r="DW243" s="55"/>
      <c r="DX243" s="55"/>
      <c r="DY243" s="55"/>
      <c r="DZ243" s="55"/>
      <c r="EA243" s="55"/>
      <c r="EB243" s="55"/>
      <c r="EC243" s="55"/>
      <c r="ED243" s="55"/>
      <c r="EE243" s="55"/>
      <c r="EF243" s="55"/>
      <c r="EG243" s="55"/>
      <c r="EH243" s="55"/>
      <c r="EI243" s="55"/>
      <c r="EJ243" s="55"/>
      <c r="EK243" s="55"/>
      <c r="EL243" s="55"/>
      <c r="EM243" s="55"/>
      <c r="EN243" s="55"/>
      <c r="EO243" s="55"/>
      <c r="EP243" s="55"/>
      <c r="EQ243" s="55"/>
      <c r="ER243" s="55"/>
      <c r="ES243" s="55"/>
      <c r="ET243" s="55"/>
      <c r="EU243" s="55"/>
      <c r="EV243" s="55"/>
      <c r="EW243" s="55"/>
      <c r="EX243" s="55"/>
      <c r="EY243" s="55"/>
      <c r="EZ243" s="55"/>
      <c r="FA243" s="55"/>
      <c r="FB243" s="55"/>
      <c r="FC243" s="55"/>
      <c r="FD243" s="55"/>
      <c r="FE243" s="55"/>
      <c r="FF243" s="55"/>
      <c r="FG243" s="55"/>
      <c r="FH243" s="55"/>
      <c r="FI243" s="55"/>
      <c r="FJ243" s="55"/>
      <c r="FK243" s="55"/>
      <c r="FL243" s="55"/>
      <c r="FM243" s="55"/>
      <c r="FN243" s="55"/>
      <c r="FO243" s="55"/>
      <c r="FP243" s="55"/>
      <c r="FQ243" s="55"/>
      <c r="FR243" s="55"/>
      <c r="FS243" s="55"/>
      <c r="FT243" s="55"/>
      <c r="FU243" s="55"/>
      <c r="FV243" s="55"/>
      <c r="FW243" s="55"/>
      <c r="FX243" s="55"/>
      <c r="FY243" s="55"/>
      <c r="FZ243" s="55"/>
      <c r="GA243" s="55"/>
      <c r="GB243" s="55"/>
      <c r="GC243" s="55"/>
      <c r="GD243" s="55"/>
      <c r="GE243" s="55"/>
      <c r="GF243" s="55"/>
      <c r="GG243" s="55"/>
      <c r="GH243" s="55"/>
      <c r="GI243" s="55"/>
      <c r="GJ243" s="55"/>
      <c r="GK243" s="55"/>
      <c r="GL243" s="55"/>
      <c r="GM243" s="55"/>
    </row>
    <row r="244" spans="1:195" x14ac:dyDescent="0.2">
      <c r="A244" s="55"/>
      <c r="B244" s="55"/>
      <c r="C244" s="55"/>
      <c r="D244" s="55"/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  <c r="AC244" s="55"/>
      <c r="AD244" s="55"/>
      <c r="AE244" s="55"/>
      <c r="AF244" s="55"/>
      <c r="AG244" s="55"/>
      <c r="AH244" s="55"/>
      <c r="AI244" s="55"/>
      <c r="AJ244" s="55"/>
      <c r="AK244" s="55"/>
      <c r="AL244" s="55"/>
      <c r="AM244" s="55"/>
      <c r="AN244" s="55"/>
      <c r="AO244" s="55"/>
      <c r="AP244" s="55"/>
      <c r="AQ244" s="55"/>
      <c r="AR244" s="55"/>
      <c r="AS244" s="55"/>
      <c r="AT244" s="55"/>
      <c r="AU244" s="55"/>
      <c r="AV244" s="55"/>
      <c r="AW244" s="55"/>
      <c r="AX244" s="55"/>
      <c r="AY244" s="55"/>
      <c r="AZ244" s="55"/>
      <c r="BA244" s="55"/>
      <c r="BB244" s="55"/>
      <c r="BC244" s="55"/>
      <c r="BD244" s="55"/>
      <c r="BE244" s="55"/>
      <c r="BF244" s="55"/>
      <c r="BG244" s="55"/>
      <c r="BH244" s="55"/>
      <c r="BI244" s="55"/>
      <c r="BJ244" s="55"/>
      <c r="BK244" s="55"/>
      <c r="BL244" s="55"/>
      <c r="BM244" s="55"/>
      <c r="BN244" s="55"/>
      <c r="BO244" s="55"/>
      <c r="BP244" s="55"/>
      <c r="BQ244" s="55"/>
      <c r="BR244" s="55"/>
      <c r="BS244" s="55"/>
      <c r="BT244" s="55"/>
      <c r="BU244" s="55"/>
      <c r="BV244" s="55"/>
      <c r="BW244" s="55"/>
      <c r="BX244" s="55"/>
      <c r="BY244" s="55"/>
      <c r="BZ244" s="55"/>
      <c r="CA244" s="55"/>
      <c r="CB244" s="55"/>
      <c r="CC244" s="55"/>
      <c r="CD244" s="55"/>
      <c r="CE244" s="55"/>
      <c r="CF244" s="55"/>
      <c r="CG244" s="55"/>
      <c r="CH244" s="55"/>
      <c r="CI244" s="55"/>
      <c r="CJ244" s="55"/>
      <c r="CK244" s="55"/>
      <c r="CL244" s="55"/>
      <c r="CM244" s="55"/>
      <c r="CN244" s="55"/>
      <c r="CO244" s="55"/>
      <c r="CP244" s="55"/>
      <c r="CQ244" s="55"/>
      <c r="CR244" s="55"/>
      <c r="CS244" s="55"/>
      <c r="CT244" s="55"/>
      <c r="CU244" s="55"/>
      <c r="CV244" s="55"/>
      <c r="CW244" s="55"/>
      <c r="CX244" s="55"/>
      <c r="CY244" s="55"/>
      <c r="CZ244" s="55"/>
      <c r="DA244" s="55"/>
      <c r="DB244" s="55"/>
      <c r="DC244" s="55"/>
      <c r="DD244" s="55"/>
      <c r="DE244" s="55"/>
      <c r="DF244" s="55"/>
      <c r="DG244" s="55"/>
      <c r="DH244" s="55"/>
      <c r="DI244" s="55"/>
      <c r="DJ244" s="55"/>
      <c r="DK244" s="55"/>
      <c r="DL244" s="55"/>
      <c r="DM244" s="55"/>
      <c r="DN244" s="55"/>
      <c r="DO244" s="55"/>
      <c r="DP244" s="55"/>
      <c r="DQ244" s="55"/>
      <c r="DR244" s="55"/>
      <c r="DS244" s="55"/>
      <c r="DT244" s="55"/>
      <c r="DU244" s="55"/>
      <c r="DV244" s="55"/>
      <c r="DW244" s="55"/>
      <c r="DX244" s="55"/>
      <c r="DY244" s="55"/>
      <c r="DZ244" s="55"/>
      <c r="EA244" s="55"/>
      <c r="EB244" s="55"/>
      <c r="EC244" s="55"/>
      <c r="ED244" s="55"/>
      <c r="EE244" s="55"/>
      <c r="EF244" s="55"/>
      <c r="EG244" s="55"/>
      <c r="EH244" s="55"/>
      <c r="EI244" s="55"/>
      <c r="EJ244" s="55"/>
      <c r="EK244" s="55"/>
      <c r="EL244" s="55"/>
      <c r="EM244" s="55"/>
      <c r="EN244" s="55"/>
      <c r="EO244" s="55"/>
      <c r="EP244" s="55"/>
      <c r="EQ244" s="55"/>
      <c r="ER244" s="55"/>
      <c r="ES244" s="55"/>
      <c r="ET244" s="55"/>
      <c r="EU244" s="55"/>
      <c r="EV244" s="55"/>
      <c r="EW244" s="55"/>
      <c r="EX244" s="55"/>
      <c r="EY244" s="55"/>
      <c r="EZ244" s="55"/>
      <c r="FA244" s="55"/>
      <c r="FB244" s="55"/>
      <c r="FC244" s="55"/>
      <c r="FD244" s="55"/>
      <c r="FE244" s="55"/>
      <c r="FF244" s="55"/>
      <c r="FG244" s="55"/>
      <c r="FH244" s="55"/>
      <c r="FI244" s="55"/>
      <c r="FJ244" s="55"/>
      <c r="FK244" s="55"/>
      <c r="FL244" s="55"/>
      <c r="FM244" s="55"/>
      <c r="FN244" s="55"/>
      <c r="FO244" s="55"/>
      <c r="FP244" s="55"/>
      <c r="FQ244" s="55"/>
      <c r="FR244" s="55"/>
      <c r="FS244" s="55"/>
      <c r="FT244" s="55"/>
      <c r="FU244" s="55"/>
      <c r="FV244" s="55"/>
      <c r="FW244" s="55"/>
      <c r="FX244" s="55"/>
      <c r="FY244" s="55"/>
      <c r="FZ244" s="55"/>
      <c r="GA244" s="55"/>
      <c r="GB244" s="55"/>
      <c r="GC244" s="55"/>
      <c r="GD244" s="55"/>
      <c r="GE244" s="55"/>
      <c r="GF244" s="55"/>
      <c r="GG244" s="55"/>
      <c r="GH244" s="55"/>
      <c r="GI244" s="55"/>
      <c r="GJ244" s="55"/>
      <c r="GK244" s="55"/>
      <c r="GL244" s="55"/>
      <c r="GM244" s="55"/>
    </row>
    <row r="245" spans="1:195" x14ac:dyDescent="0.2">
      <c r="A245" s="55"/>
      <c r="B245" s="55"/>
      <c r="C245" s="55"/>
      <c r="D245" s="55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  <c r="AD245" s="55"/>
      <c r="AE245" s="55"/>
      <c r="AF245" s="55"/>
      <c r="AG245" s="55"/>
      <c r="AH245" s="55"/>
      <c r="AI245" s="55"/>
      <c r="AJ245" s="55"/>
      <c r="AK245" s="55"/>
      <c r="AL245" s="55"/>
      <c r="AM245" s="55"/>
      <c r="AN245" s="55"/>
      <c r="AO245" s="55"/>
      <c r="AP245" s="55"/>
      <c r="AQ245" s="55"/>
      <c r="AR245" s="55"/>
      <c r="AS245" s="55"/>
      <c r="AT245" s="55"/>
      <c r="AU245" s="55"/>
      <c r="AV245" s="55"/>
      <c r="AW245" s="55"/>
      <c r="AX245" s="55"/>
      <c r="AY245" s="55"/>
      <c r="AZ245" s="55"/>
      <c r="BA245" s="55"/>
      <c r="BB245" s="55"/>
      <c r="BC245" s="55"/>
      <c r="BD245" s="55"/>
      <c r="BE245" s="55"/>
      <c r="BF245" s="55"/>
      <c r="BG245" s="55"/>
      <c r="BH245" s="55"/>
      <c r="BI245" s="55"/>
      <c r="BJ245" s="55"/>
      <c r="BK245" s="55"/>
      <c r="BL245" s="55"/>
      <c r="BM245" s="55"/>
      <c r="BN245" s="55"/>
      <c r="BO245" s="55"/>
      <c r="BP245" s="55"/>
      <c r="BQ245" s="55"/>
      <c r="BR245" s="55"/>
      <c r="BS245" s="55"/>
      <c r="BT245" s="55"/>
      <c r="BU245" s="55"/>
      <c r="BV245" s="55"/>
      <c r="BW245" s="55"/>
      <c r="BX245" s="55"/>
      <c r="BY245" s="55"/>
      <c r="BZ245" s="55"/>
      <c r="CA245" s="55"/>
      <c r="CB245" s="55"/>
      <c r="CC245" s="55"/>
      <c r="CD245" s="55"/>
      <c r="CE245" s="55"/>
      <c r="CF245" s="55"/>
      <c r="CG245" s="55"/>
      <c r="CH245" s="55"/>
      <c r="CI245" s="55"/>
      <c r="CJ245" s="55"/>
      <c r="CK245" s="55"/>
      <c r="CL245" s="55"/>
      <c r="CM245" s="55"/>
      <c r="CN245" s="55"/>
      <c r="CO245" s="55"/>
      <c r="CP245" s="55"/>
      <c r="CQ245" s="55"/>
      <c r="CR245" s="55"/>
      <c r="CS245" s="55"/>
      <c r="CT245" s="55"/>
      <c r="CU245" s="55"/>
      <c r="CV245" s="55"/>
      <c r="CW245" s="55"/>
      <c r="CX245" s="55"/>
      <c r="CY245" s="55"/>
      <c r="CZ245" s="55"/>
      <c r="DA245" s="55"/>
      <c r="DB245" s="55"/>
      <c r="DC245" s="55"/>
      <c r="DD245" s="55"/>
      <c r="DE245" s="55"/>
      <c r="DF245" s="55"/>
      <c r="DG245" s="55"/>
      <c r="DH245" s="55"/>
      <c r="DI245" s="55"/>
      <c r="DJ245" s="55"/>
      <c r="DK245" s="55"/>
      <c r="DL245" s="55"/>
      <c r="DM245" s="55"/>
      <c r="DN245" s="55"/>
      <c r="DO245" s="55"/>
      <c r="DP245" s="55"/>
      <c r="DQ245" s="55"/>
      <c r="DR245" s="55"/>
      <c r="DS245" s="55"/>
      <c r="DT245" s="55"/>
      <c r="DU245" s="55"/>
      <c r="DV245" s="55"/>
      <c r="DW245" s="55"/>
      <c r="DX245" s="55"/>
      <c r="DY245" s="55"/>
      <c r="DZ245" s="55"/>
      <c r="EA245" s="55"/>
      <c r="EB245" s="55"/>
      <c r="EC245" s="55"/>
      <c r="ED245" s="55"/>
      <c r="EE245" s="55"/>
      <c r="EF245" s="55"/>
      <c r="EG245" s="55"/>
      <c r="EH245" s="55"/>
      <c r="EI245" s="55"/>
      <c r="EJ245" s="55"/>
      <c r="EK245" s="55"/>
      <c r="EL245" s="55"/>
      <c r="EM245" s="55"/>
      <c r="EN245" s="55"/>
      <c r="EO245" s="55"/>
      <c r="EP245" s="55"/>
      <c r="EQ245" s="55"/>
      <c r="ER245" s="55"/>
      <c r="ES245" s="55"/>
      <c r="ET245" s="55"/>
      <c r="EU245" s="55"/>
      <c r="EV245" s="55"/>
      <c r="EW245" s="55"/>
      <c r="EX245" s="55"/>
      <c r="EY245" s="55"/>
      <c r="EZ245" s="55"/>
      <c r="FA245" s="55"/>
      <c r="FB245" s="55"/>
      <c r="FC245" s="55"/>
      <c r="FD245" s="55"/>
      <c r="FE245" s="55"/>
      <c r="FF245" s="55"/>
      <c r="FG245" s="55"/>
      <c r="FH245" s="55"/>
      <c r="FI245" s="55"/>
      <c r="FJ245" s="55"/>
      <c r="FK245" s="55"/>
      <c r="FL245" s="55"/>
      <c r="FM245" s="55"/>
      <c r="FN245" s="55"/>
      <c r="FO245" s="55"/>
      <c r="FP245" s="55"/>
      <c r="FQ245" s="55"/>
      <c r="FR245" s="55"/>
      <c r="FS245" s="55"/>
      <c r="FT245" s="55"/>
      <c r="FU245" s="55"/>
      <c r="FV245" s="55"/>
      <c r="FW245" s="55"/>
      <c r="FX245" s="55"/>
      <c r="FY245" s="55"/>
      <c r="FZ245" s="55"/>
      <c r="GA245" s="55"/>
      <c r="GB245" s="55"/>
      <c r="GC245" s="55"/>
      <c r="GD245" s="55"/>
      <c r="GE245" s="55"/>
      <c r="GF245" s="55"/>
      <c r="GG245" s="55"/>
      <c r="GH245" s="55"/>
      <c r="GI245" s="55"/>
      <c r="GJ245" s="55"/>
      <c r="GK245" s="55"/>
      <c r="GL245" s="55"/>
      <c r="GM245" s="55"/>
    </row>
    <row r="246" spans="1:195" x14ac:dyDescent="0.2">
      <c r="A246" s="55"/>
      <c r="B246" s="55"/>
      <c r="C246" s="55"/>
      <c r="D246" s="55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  <c r="AC246" s="55"/>
      <c r="AD246" s="55"/>
      <c r="AE246" s="55"/>
      <c r="AF246" s="55"/>
      <c r="AG246" s="55"/>
      <c r="AH246" s="55"/>
      <c r="AI246" s="55"/>
      <c r="AJ246" s="55"/>
      <c r="AK246" s="55"/>
      <c r="AL246" s="55"/>
      <c r="AM246" s="55"/>
      <c r="AN246" s="55"/>
      <c r="AO246" s="55"/>
      <c r="AP246" s="55"/>
      <c r="AQ246" s="55"/>
      <c r="AR246" s="55"/>
      <c r="AS246" s="55"/>
      <c r="AT246" s="55"/>
      <c r="AU246" s="55"/>
      <c r="AV246" s="55"/>
      <c r="AW246" s="55"/>
      <c r="AX246" s="55"/>
      <c r="AY246" s="55"/>
      <c r="AZ246" s="55"/>
      <c r="BA246" s="55"/>
      <c r="BB246" s="55"/>
      <c r="BC246" s="55"/>
      <c r="BD246" s="55"/>
      <c r="BE246" s="55"/>
      <c r="BF246" s="55"/>
      <c r="BG246" s="55"/>
      <c r="BH246" s="55"/>
      <c r="BI246" s="55"/>
      <c r="BJ246" s="55"/>
      <c r="BK246" s="55"/>
      <c r="BL246" s="55"/>
      <c r="BM246" s="55"/>
      <c r="BN246" s="55"/>
      <c r="BO246" s="55"/>
      <c r="BP246" s="55"/>
      <c r="BQ246" s="55"/>
      <c r="BR246" s="55"/>
      <c r="BS246" s="55"/>
      <c r="BT246" s="55"/>
      <c r="BU246" s="55"/>
      <c r="BV246" s="55"/>
      <c r="BW246" s="55"/>
      <c r="BX246" s="55"/>
      <c r="BY246" s="55"/>
      <c r="BZ246" s="55"/>
      <c r="CA246" s="55"/>
      <c r="CB246" s="55"/>
      <c r="CC246" s="55"/>
      <c r="CD246" s="55"/>
      <c r="CE246" s="55"/>
      <c r="CF246" s="55"/>
      <c r="CG246" s="55"/>
      <c r="CH246" s="55"/>
      <c r="CI246" s="55"/>
      <c r="CJ246" s="55"/>
      <c r="CK246" s="55"/>
      <c r="CL246" s="55"/>
      <c r="CM246" s="55"/>
      <c r="CN246" s="55"/>
      <c r="CO246" s="55"/>
      <c r="CP246" s="55"/>
      <c r="CQ246" s="55"/>
      <c r="CR246" s="55"/>
      <c r="CS246" s="55"/>
      <c r="CT246" s="55"/>
      <c r="CU246" s="55"/>
      <c r="CV246" s="55"/>
      <c r="CW246" s="55"/>
      <c r="CX246" s="55"/>
      <c r="CY246" s="55"/>
      <c r="CZ246" s="55"/>
      <c r="DA246" s="55"/>
      <c r="DB246" s="55"/>
      <c r="DC246" s="55"/>
      <c r="DD246" s="55"/>
      <c r="DE246" s="55"/>
      <c r="DF246" s="55"/>
      <c r="DG246" s="55"/>
      <c r="DH246" s="55"/>
      <c r="DI246" s="55"/>
      <c r="DJ246" s="55"/>
      <c r="DK246" s="55"/>
      <c r="DL246" s="55"/>
      <c r="DM246" s="55"/>
      <c r="DN246" s="55"/>
      <c r="DO246" s="55"/>
      <c r="DP246" s="55"/>
      <c r="DQ246" s="55"/>
      <c r="DR246" s="55"/>
      <c r="DS246" s="55"/>
      <c r="DT246" s="55"/>
      <c r="DU246" s="55"/>
      <c r="DV246" s="55"/>
      <c r="DW246" s="55"/>
      <c r="DX246" s="55"/>
      <c r="DY246" s="55"/>
      <c r="DZ246" s="55"/>
      <c r="EA246" s="55"/>
      <c r="EB246" s="55"/>
      <c r="EC246" s="55"/>
      <c r="ED246" s="55"/>
      <c r="EE246" s="55"/>
      <c r="EF246" s="55"/>
      <c r="EG246" s="55"/>
      <c r="EH246" s="55"/>
      <c r="EI246" s="55"/>
      <c r="EJ246" s="55"/>
      <c r="EK246" s="55"/>
      <c r="EL246" s="55"/>
      <c r="EM246" s="55"/>
      <c r="EN246" s="55"/>
      <c r="EO246" s="55"/>
      <c r="EP246" s="55"/>
      <c r="EQ246" s="55"/>
      <c r="ER246" s="55"/>
      <c r="ES246" s="55"/>
      <c r="ET246" s="55"/>
      <c r="EU246" s="55"/>
      <c r="EV246" s="55"/>
      <c r="EW246" s="55"/>
      <c r="EX246" s="55"/>
      <c r="EY246" s="55"/>
      <c r="EZ246" s="55"/>
      <c r="FA246" s="55"/>
      <c r="FB246" s="55"/>
      <c r="FC246" s="55"/>
      <c r="FD246" s="55"/>
      <c r="FE246" s="55"/>
      <c r="FF246" s="55"/>
      <c r="FG246" s="55"/>
      <c r="FH246" s="55"/>
      <c r="FI246" s="55"/>
      <c r="FJ246" s="55"/>
      <c r="FK246" s="55"/>
      <c r="FL246" s="55"/>
      <c r="FM246" s="55"/>
      <c r="FN246" s="55"/>
      <c r="FO246" s="55"/>
      <c r="FP246" s="55"/>
      <c r="FQ246" s="55"/>
      <c r="FR246" s="55"/>
      <c r="FS246" s="55"/>
      <c r="FT246" s="55"/>
      <c r="FU246" s="55"/>
      <c r="FV246" s="55"/>
      <c r="FW246" s="55"/>
      <c r="FX246" s="55"/>
      <c r="FY246" s="55"/>
      <c r="FZ246" s="55"/>
      <c r="GA246" s="55"/>
      <c r="GB246" s="55"/>
      <c r="GC246" s="55"/>
      <c r="GD246" s="55"/>
      <c r="GE246" s="55"/>
      <c r="GF246" s="55"/>
      <c r="GG246" s="55"/>
      <c r="GH246" s="55"/>
      <c r="GI246" s="55"/>
      <c r="GJ246" s="55"/>
      <c r="GK246" s="55"/>
      <c r="GL246" s="55"/>
      <c r="GM246" s="55"/>
    </row>
    <row r="247" spans="1:195" x14ac:dyDescent="0.2">
      <c r="A247" s="55"/>
      <c r="B247" s="55"/>
      <c r="C247" s="55"/>
      <c r="D247" s="55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  <c r="AD247" s="55"/>
      <c r="AE247" s="55"/>
      <c r="AF247" s="55"/>
      <c r="AG247" s="55"/>
      <c r="AH247" s="55"/>
      <c r="AI247" s="55"/>
      <c r="AJ247" s="55"/>
      <c r="AK247" s="55"/>
      <c r="AL247" s="55"/>
      <c r="AM247" s="55"/>
      <c r="AN247" s="55"/>
      <c r="AO247" s="55"/>
      <c r="AP247" s="55"/>
      <c r="AQ247" s="55"/>
      <c r="AR247" s="55"/>
      <c r="AS247" s="55"/>
      <c r="AT247" s="55"/>
      <c r="AU247" s="55"/>
      <c r="AV247" s="55"/>
      <c r="AW247" s="55"/>
      <c r="AX247" s="55"/>
      <c r="AY247" s="55"/>
      <c r="AZ247" s="55"/>
      <c r="BA247" s="55"/>
      <c r="BB247" s="55"/>
      <c r="BC247" s="55"/>
      <c r="BD247" s="55"/>
      <c r="BE247" s="55"/>
      <c r="BF247" s="55"/>
      <c r="BG247" s="55"/>
      <c r="BH247" s="55"/>
      <c r="BI247" s="55"/>
      <c r="BJ247" s="55"/>
      <c r="BK247" s="55"/>
      <c r="BL247" s="55"/>
      <c r="BM247" s="55"/>
      <c r="BN247" s="55"/>
      <c r="BO247" s="55"/>
      <c r="BP247" s="55"/>
      <c r="BQ247" s="55"/>
      <c r="BR247" s="55"/>
      <c r="BS247" s="55"/>
      <c r="BT247" s="55"/>
      <c r="BU247" s="55"/>
      <c r="BV247" s="55"/>
      <c r="BW247" s="55"/>
      <c r="BX247" s="55"/>
      <c r="BY247" s="55"/>
      <c r="BZ247" s="55"/>
      <c r="CA247" s="55"/>
      <c r="CB247" s="55"/>
      <c r="CC247" s="55"/>
      <c r="CD247" s="55"/>
      <c r="CE247" s="55"/>
      <c r="CF247" s="55"/>
      <c r="CG247" s="55"/>
      <c r="CH247" s="55"/>
      <c r="CI247" s="55"/>
      <c r="CJ247" s="55"/>
      <c r="CK247" s="55"/>
      <c r="CL247" s="55"/>
      <c r="CM247" s="55"/>
      <c r="CN247" s="55"/>
      <c r="CO247" s="55"/>
      <c r="CP247" s="55"/>
      <c r="CQ247" s="55"/>
      <c r="CR247" s="55"/>
      <c r="CS247" s="55"/>
      <c r="CT247" s="55"/>
      <c r="CU247" s="55"/>
      <c r="CV247" s="55"/>
      <c r="CW247" s="55"/>
      <c r="CX247" s="55"/>
      <c r="CY247" s="55"/>
      <c r="CZ247" s="55"/>
      <c r="DA247" s="55"/>
      <c r="DB247" s="55"/>
      <c r="DC247" s="55"/>
      <c r="DD247" s="55"/>
      <c r="DE247" s="55"/>
      <c r="DF247" s="55"/>
      <c r="DG247" s="55"/>
      <c r="DH247" s="55"/>
      <c r="DI247" s="55"/>
      <c r="DJ247" s="55"/>
      <c r="DK247" s="55"/>
      <c r="DL247" s="55"/>
      <c r="DM247" s="55"/>
      <c r="DN247" s="55"/>
      <c r="DO247" s="55"/>
      <c r="DP247" s="55"/>
      <c r="DQ247" s="55"/>
      <c r="DR247" s="55"/>
      <c r="DS247" s="55"/>
      <c r="DT247" s="55"/>
      <c r="DU247" s="55"/>
      <c r="DV247" s="55"/>
      <c r="DW247" s="55"/>
      <c r="DX247" s="55"/>
      <c r="DY247" s="55"/>
      <c r="DZ247" s="55"/>
      <c r="EA247" s="55"/>
      <c r="EB247" s="55"/>
      <c r="EC247" s="55"/>
      <c r="ED247" s="55"/>
      <c r="EE247" s="55"/>
      <c r="EF247" s="55"/>
      <c r="EG247" s="55"/>
      <c r="EH247" s="55"/>
      <c r="EI247" s="55"/>
      <c r="EJ247" s="55"/>
      <c r="EK247" s="55"/>
      <c r="EL247" s="55"/>
      <c r="EM247" s="55"/>
      <c r="EN247" s="55"/>
      <c r="EO247" s="55"/>
      <c r="EP247" s="55"/>
      <c r="EQ247" s="55"/>
      <c r="ER247" s="55"/>
      <c r="ES247" s="55"/>
      <c r="ET247" s="55"/>
      <c r="EU247" s="55"/>
      <c r="EV247" s="55"/>
      <c r="EW247" s="55"/>
      <c r="EX247" s="55"/>
      <c r="EY247" s="55"/>
      <c r="EZ247" s="55"/>
      <c r="FA247" s="55"/>
      <c r="FB247" s="55"/>
      <c r="FC247" s="55"/>
      <c r="FD247" s="55"/>
      <c r="FE247" s="55"/>
      <c r="FF247" s="55"/>
      <c r="FG247" s="55"/>
      <c r="FH247" s="55"/>
      <c r="FI247" s="55"/>
      <c r="FJ247" s="55"/>
      <c r="FK247" s="55"/>
      <c r="FL247" s="55"/>
      <c r="FM247" s="55"/>
      <c r="FN247" s="55"/>
      <c r="FO247" s="55"/>
      <c r="FP247" s="55"/>
      <c r="FQ247" s="55"/>
      <c r="FR247" s="55"/>
      <c r="FS247" s="55"/>
      <c r="FT247" s="55"/>
      <c r="FU247" s="55"/>
      <c r="FV247" s="55"/>
      <c r="FW247" s="55"/>
      <c r="FX247" s="55"/>
      <c r="FY247" s="55"/>
      <c r="FZ247" s="55"/>
      <c r="GA247" s="55"/>
      <c r="GB247" s="55"/>
      <c r="GC247" s="55"/>
      <c r="GD247" s="55"/>
      <c r="GE247" s="55"/>
      <c r="GF247" s="55"/>
      <c r="GG247" s="55"/>
      <c r="GH247" s="55"/>
      <c r="GI247" s="55"/>
      <c r="GJ247" s="55"/>
      <c r="GK247" s="55"/>
      <c r="GL247" s="55"/>
      <c r="GM247" s="55"/>
    </row>
    <row r="248" spans="1:195" x14ac:dyDescent="0.2">
      <c r="A248" s="55"/>
      <c r="B248" s="55"/>
      <c r="C248" s="55"/>
      <c r="D248" s="55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  <c r="AD248" s="55"/>
      <c r="AE248" s="55"/>
      <c r="AF248" s="55"/>
      <c r="AG248" s="55"/>
      <c r="AH248" s="55"/>
      <c r="AI248" s="55"/>
      <c r="AJ248" s="55"/>
      <c r="AK248" s="55"/>
      <c r="AL248" s="55"/>
      <c r="AM248" s="55"/>
      <c r="AN248" s="55"/>
      <c r="AO248" s="55"/>
      <c r="AP248" s="55"/>
      <c r="AQ248" s="55"/>
      <c r="AR248" s="55"/>
      <c r="AS248" s="55"/>
      <c r="AT248" s="55"/>
      <c r="AU248" s="55"/>
      <c r="AV248" s="55"/>
      <c r="AW248" s="55"/>
      <c r="AX248" s="55"/>
      <c r="AY248" s="55"/>
      <c r="AZ248" s="55"/>
      <c r="BA248" s="55"/>
      <c r="BB248" s="55"/>
      <c r="BC248" s="55"/>
      <c r="BD248" s="55"/>
      <c r="BE248" s="55"/>
      <c r="BF248" s="55"/>
      <c r="BG248" s="55"/>
      <c r="BH248" s="55"/>
      <c r="BI248" s="55"/>
      <c r="BJ248" s="55"/>
      <c r="BK248" s="55"/>
      <c r="BL248" s="55"/>
      <c r="BM248" s="55"/>
      <c r="BN248" s="55"/>
      <c r="BO248" s="55"/>
      <c r="BP248" s="55"/>
      <c r="BQ248" s="55"/>
      <c r="BR248" s="55"/>
      <c r="BS248" s="55"/>
      <c r="BT248" s="55"/>
      <c r="BU248" s="55"/>
      <c r="BV248" s="55"/>
      <c r="BW248" s="55"/>
      <c r="BX248" s="55"/>
      <c r="BY248" s="55"/>
      <c r="BZ248" s="55"/>
      <c r="CA248" s="55"/>
      <c r="CB248" s="55"/>
      <c r="CC248" s="55"/>
      <c r="CD248" s="55"/>
      <c r="CE248" s="55"/>
      <c r="CF248" s="55"/>
      <c r="CG248" s="55"/>
      <c r="CH248" s="55"/>
      <c r="CI248" s="55"/>
      <c r="CJ248" s="55"/>
      <c r="CK248" s="55"/>
      <c r="CL248" s="55"/>
      <c r="CM248" s="55"/>
      <c r="CN248" s="55"/>
      <c r="CO248" s="55"/>
      <c r="CP248" s="55"/>
      <c r="CQ248" s="55"/>
      <c r="CR248" s="55"/>
      <c r="CS248" s="55"/>
      <c r="CT248" s="55"/>
      <c r="CU248" s="55"/>
      <c r="CV248" s="55"/>
      <c r="CW248" s="55"/>
      <c r="CX248" s="55"/>
      <c r="CY248" s="55"/>
      <c r="CZ248" s="55"/>
      <c r="DA248" s="55"/>
      <c r="DB248" s="55"/>
      <c r="DC248" s="55"/>
      <c r="DD248" s="55"/>
      <c r="DE248" s="55"/>
      <c r="DF248" s="55"/>
      <c r="DG248" s="55"/>
      <c r="DH248" s="55"/>
      <c r="DI248" s="55"/>
      <c r="DJ248" s="55"/>
      <c r="DK248" s="55"/>
      <c r="DL248" s="55"/>
      <c r="DM248" s="55"/>
      <c r="DN248" s="55"/>
      <c r="DO248" s="55"/>
      <c r="DP248" s="55"/>
      <c r="DQ248" s="55"/>
      <c r="DR248" s="55"/>
      <c r="DS248" s="55"/>
      <c r="DT248" s="55"/>
      <c r="DU248" s="55"/>
      <c r="DV248" s="55"/>
      <c r="DW248" s="55"/>
      <c r="DX248" s="55"/>
      <c r="DY248" s="55"/>
      <c r="DZ248" s="55"/>
      <c r="EA248" s="55"/>
      <c r="EB248" s="55"/>
      <c r="EC248" s="55"/>
      <c r="ED248" s="55"/>
      <c r="EE248" s="55"/>
      <c r="EF248" s="55"/>
      <c r="EG248" s="55"/>
      <c r="EH248" s="55"/>
      <c r="EI248" s="55"/>
      <c r="EJ248" s="55"/>
      <c r="EK248" s="55"/>
      <c r="EL248" s="55"/>
      <c r="EM248" s="55"/>
      <c r="EN248" s="55"/>
      <c r="EO248" s="55"/>
      <c r="EP248" s="55"/>
      <c r="EQ248" s="55"/>
      <c r="ER248" s="55"/>
      <c r="ES248" s="55"/>
      <c r="ET248" s="55"/>
      <c r="EU248" s="55"/>
      <c r="EV248" s="55"/>
      <c r="EW248" s="55"/>
      <c r="EX248" s="55"/>
      <c r="EY248" s="55"/>
      <c r="EZ248" s="55"/>
      <c r="FA248" s="55"/>
      <c r="FB248" s="55"/>
      <c r="FC248" s="55"/>
      <c r="FD248" s="55"/>
      <c r="FE248" s="55"/>
      <c r="FF248" s="55"/>
      <c r="FG248" s="55"/>
      <c r="FH248" s="55"/>
      <c r="FI248" s="55"/>
      <c r="FJ248" s="55"/>
      <c r="FK248" s="55"/>
      <c r="FL248" s="55"/>
      <c r="FM248" s="55"/>
      <c r="FN248" s="55"/>
      <c r="FO248" s="55"/>
      <c r="FP248" s="55"/>
      <c r="FQ248" s="55"/>
      <c r="FR248" s="55"/>
      <c r="FS248" s="55"/>
      <c r="FT248" s="55"/>
      <c r="FU248" s="55"/>
      <c r="FV248" s="55"/>
      <c r="FW248" s="55"/>
      <c r="FX248" s="55"/>
      <c r="FY248" s="55"/>
      <c r="FZ248" s="55"/>
      <c r="GA248" s="55"/>
      <c r="GB248" s="55"/>
      <c r="GC248" s="55"/>
      <c r="GD248" s="55"/>
      <c r="GE248" s="55"/>
      <c r="GF248" s="55"/>
      <c r="GG248" s="55"/>
      <c r="GH248" s="55"/>
      <c r="GI248" s="55"/>
      <c r="GJ248" s="55"/>
      <c r="GK248" s="55"/>
      <c r="GL248" s="55"/>
      <c r="GM248" s="55"/>
    </row>
    <row r="249" spans="1:195" x14ac:dyDescent="0.2">
      <c r="A249" s="55"/>
      <c r="B249" s="55"/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  <c r="AD249" s="55"/>
      <c r="AE249" s="55"/>
      <c r="AF249" s="55"/>
      <c r="AG249" s="55"/>
      <c r="AH249" s="55"/>
      <c r="AI249" s="55"/>
      <c r="AJ249" s="55"/>
      <c r="AK249" s="55"/>
      <c r="AL249" s="55"/>
      <c r="AM249" s="55"/>
      <c r="AN249" s="55"/>
      <c r="AO249" s="55"/>
      <c r="AP249" s="55"/>
      <c r="AQ249" s="55"/>
      <c r="AR249" s="55"/>
      <c r="AS249" s="55"/>
      <c r="AT249" s="55"/>
      <c r="AU249" s="55"/>
      <c r="AV249" s="55"/>
      <c r="AW249" s="55"/>
      <c r="AX249" s="55"/>
      <c r="AY249" s="55"/>
      <c r="AZ249" s="55"/>
      <c r="BA249" s="55"/>
      <c r="BB249" s="55"/>
      <c r="BC249" s="55"/>
      <c r="BD249" s="55"/>
      <c r="BE249" s="55"/>
      <c r="BF249" s="55"/>
      <c r="BG249" s="55"/>
      <c r="BH249" s="55"/>
      <c r="BI249" s="55"/>
      <c r="BJ249" s="55"/>
      <c r="BK249" s="55"/>
      <c r="BL249" s="55"/>
      <c r="BM249" s="55"/>
      <c r="BN249" s="55"/>
      <c r="BO249" s="55"/>
      <c r="BP249" s="55"/>
      <c r="BQ249" s="55"/>
      <c r="BR249" s="55"/>
      <c r="BS249" s="55"/>
      <c r="BT249" s="55"/>
      <c r="BU249" s="55"/>
      <c r="BV249" s="55"/>
      <c r="BW249" s="55"/>
      <c r="BX249" s="55"/>
      <c r="BY249" s="55"/>
      <c r="BZ249" s="55"/>
      <c r="CA249" s="55"/>
      <c r="CB249" s="55"/>
      <c r="CC249" s="55"/>
      <c r="CD249" s="55"/>
      <c r="CE249" s="55"/>
      <c r="CF249" s="55"/>
      <c r="CG249" s="55"/>
      <c r="CH249" s="55"/>
      <c r="CI249" s="55"/>
      <c r="CJ249" s="55"/>
      <c r="CK249" s="55"/>
      <c r="CL249" s="55"/>
      <c r="CM249" s="55"/>
      <c r="CN249" s="55"/>
      <c r="CO249" s="55"/>
      <c r="CP249" s="55"/>
      <c r="CQ249" s="55"/>
      <c r="CR249" s="55"/>
      <c r="CS249" s="55"/>
      <c r="CT249" s="55"/>
      <c r="CU249" s="55"/>
      <c r="CV249" s="55"/>
      <c r="CW249" s="55"/>
      <c r="CX249" s="55"/>
      <c r="CY249" s="55"/>
      <c r="CZ249" s="55"/>
      <c r="DA249" s="55"/>
      <c r="DB249" s="55"/>
      <c r="DC249" s="55"/>
      <c r="DD249" s="55"/>
      <c r="DE249" s="55"/>
      <c r="DF249" s="55"/>
      <c r="DG249" s="55"/>
      <c r="DH249" s="55"/>
      <c r="DI249" s="55"/>
      <c r="DJ249" s="55"/>
      <c r="DK249" s="55"/>
      <c r="DL249" s="55"/>
      <c r="DM249" s="55"/>
      <c r="DN249" s="55"/>
      <c r="DO249" s="55"/>
      <c r="DP249" s="55"/>
      <c r="DQ249" s="55"/>
      <c r="DR249" s="55"/>
      <c r="DS249" s="55"/>
      <c r="DT249" s="55"/>
      <c r="DU249" s="55"/>
      <c r="DV249" s="55"/>
      <c r="DW249" s="55"/>
      <c r="DX249" s="55"/>
      <c r="DY249" s="55"/>
      <c r="DZ249" s="55"/>
      <c r="EA249" s="55"/>
      <c r="EB249" s="55"/>
      <c r="EC249" s="55"/>
      <c r="ED249" s="55"/>
      <c r="EE249" s="55"/>
      <c r="EF249" s="55"/>
      <c r="EG249" s="55"/>
      <c r="EH249" s="55"/>
      <c r="EI249" s="55"/>
      <c r="EJ249" s="55"/>
      <c r="EK249" s="55"/>
      <c r="EL249" s="55"/>
      <c r="EM249" s="55"/>
      <c r="EN249" s="55"/>
      <c r="EO249" s="55"/>
      <c r="EP249" s="55"/>
      <c r="EQ249" s="55"/>
      <c r="ER249" s="55"/>
      <c r="ES249" s="55"/>
      <c r="ET249" s="55"/>
      <c r="EU249" s="55"/>
      <c r="EV249" s="55"/>
      <c r="EW249" s="55"/>
      <c r="EX249" s="55"/>
      <c r="EY249" s="55"/>
      <c r="EZ249" s="55"/>
      <c r="FA249" s="55"/>
      <c r="FB249" s="55"/>
      <c r="FC249" s="55"/>
      <c r="FD249" s="55"/>
      <c r="FE249" s="55"/>
      <c r="FF249" s="55"/>
      <c r="FG249" s="55"/>
      <c r="FH249" s="55"/>
      <c r="FI249" s="55"/>
      <c r="FJ249" s="55"/>
      <c r="FK249" s="55"/>
      <c r="FL249" s="55"/>
      <c r="FM249" s="55"/>
      <c r="FN249" s="55"/>
      <c r="FO249" s="55"/>
      <c r="FP249" s="55"/>
      <c r="FQ249" s="55"/>
      <c r="FR249" s="55"/>
      <c r="FS249" s="55"/>
      <c r="FT249" s="55"/>
      <c r="FU249" s="55"/>
      <c r="FV249" s="55"/>
      <c r="FW249" s="55"/>
      <c r="FX249" s="55"/>
      <c r="FY249" s="55"/>
      <c r="FZ249" s="55"/>
      <c r="GA249" s="55"/>
      <c r="GB249" s="55"/>
      <c r="GC249" s="55"/>
      <c r="GD249" s="55"/>
      <c r="GE249" s="55"/>
      <c r="GF249" s="55"/>
      <c r="GG249" s="55"/>
      <c r="GH249" s="55"/>
      <c r="GI249" s="55"/>
      <c r="GJ249" s="55"/>
      <c r="GK249" s="55"/>
      <c r="GL249" s="55"/>
      <c r="GM249" s="55"/>
    </row>
    <row r="250" spans="1:195" x14ac:dyDescent="0.2">
      <c r="A250" s="55"/>
      <c r="B250" s="55"/>
      <c r="C250" s="55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55"/>
      <c r="AF250" s="55"/>
      <c r="AG250" s="55"/>
      <c r="AH250" s="55"/>
      <c r="AI250" s="55"/>
      <c r="AJ250" s="55"/>
      <c r="AK250" s="55"/>
      <c r="AL250" s="55"/>
      <c r="AM250" s="55"/>
      <c r="AN250" s="55"/>
      <c r="AO250" s="55"/>
      <c r="AP250" s="55"/>
      <c r="AQ250" s="55"/>
      <c r="AR250" s="55"/>
      <c r="AS250" s="55"/>
      <c r="AT250" s="55"/>
      <c r="AU250" s="55"/>
      <c r="AV250" s="55"/>
      <c r="AW250" s="55"/>
      <c r="AX250" s="55"/>
      <c r="AY250" s="55"/>
      <c r="AZ250" s="55"/>
      <c r="BA250" s="55"/>
      <c r="BB250" s="55"/>
      <c r="BC250" s="55"/>
      <c r="BD250" s="55"/>
      <c r="BE250" s="55"/>
      <c r="BF250" s="55"/>
      <c r="BG250" s="55"/>
      <c r="BH250" s="55"/>
      <c r="BI250" s="55"/>
      <c r="BJ250" s="55"/>
      <c r="BK250" s="55"/>
      <c r="BL250" s="55"/>
      <c r="BM250" s="55"/>
      <c r="BN250" s="55"/>
      <c r="BO250" s="55"/>
      <c r="BP250" s="55"/>
      <c r="BQ250" s="55"/>
      <c r="BR250" s="55"/>
      <c r="BS250" s="55"/>
      <c r="BT250" s="55"/>
      <c r="BU250" s="55"/>
      <c r="BV250" s="55"/>
      <c r="BW250" s="55"/>
      <c r="BX250" s="55"/>
      <c r="BY250" s="55"/>
      <c r="BZ250" s="55"/>
      <c r="CA250" s="55"/>
      <c r="CB250" s="55"/>
      <c r="CC250" s="55"/>
      <c r="CD250" s="55"/>
      <c r="CE250" s="55"/>
      <c r="CF250" s="55"/>
      <c r="CG250" s="55"/>
      <c r="CH250" s="55"/>
      <c r="CI250" s="55"/>
      <c r="CJ250" s="55"/>
      <c r="CK250" s="55"/>
      <c r="CL250" s="55"/>
      <c r="CM250" s="55"/>
      <c r="CN250" s="55"/>
      <c r="CO250" s="55"/>
      <c r="CP250" s="55"/>
      <c r="CQ250" s="55"/>
      <c r="CR250" s="55"/>
      <c r="CS250" s="55"/>
      <c r="CT250" s="55"/>
      <c r="CU250" s="55"/>
      <c r="CV250" s="55"/>
      <c r="CW250" s="55"/>
      <c r="CX250" s="55"/>
      <c r="CY250" s="55"/>
      <c r="CZ250" s="55"/>
      <c r="DA250" s="55"/>
      <c r="DB250" s="55"/>
      <c r="DC250" s="55"/>
      <c r="DD250" s="55"/>
      <c r="DE250" s="55"/>
      <c r="DF250" s="55"/>
      <c r="DG250" s="55"/>
      <c r="DH250" s="55"/>
      <c r="DI250" s="55"/>
      <c r="DJ250" s="55"/>
      <c r="DK250" s="55"/>
      <c r="DL250" s="55"/>
      <c r="DM250" s="55"/>
      <c r="DN250" s="55"/>
      <c r="DO250" s="55"/>
      <c r="DP250" s="55"/>
      <c r="DQ250" s="55"/>
      <c r="DR250" s="55"/>
      <c r="DS250" s="55"/>
      <c r="DT250" s="55"/>
      <c r="DU250" s="55"/>
      <c r="DV250" s="55"/>
      <c r="DW250" s="55"/>
      <c r="DX250" s="55"/>
      <c r="DY250" s="55"/>
      <c r="DZ250" s="55"/>
      <c r="EA250" s="55"/>
      <c r="EB250" s="55"/>
      <c r="EC250" s="55"/>
      <c r="ED250" s="55"/>
      <c r="EE250" s="55"/>
      <c r="EF250" s="55"/>
      <c r="EG250" s="55"/>
      <c r="EH250" s="55"/>
      <c r="EI250" s="55"/>
      <c r="EJ250" s="55"/>
      <c r="EK250" s="55"/>
      <c r="EL250" s="55"/>
      <c r="EM250" s="55"/>
      <c r="EN250" s="55"/>
      <c r="EO250" s="55"/>
      <c r="EP250" s="55"/>
      <c r="EQ250" s="55"/>
      <c r="ER250" s="55"/>
      <c r="ES250" s="55"/>
      <c r="ET250" s="55"/>
      <c r="EU250" s="55"/>
      <c r="EV250" s="55"/>
      <c r="EW250" s="55"/>
      <c r="EX250" s="55"/>
      <c r="EY250" s="55"/>
      <c r="EZ250" s="55"/>
      <c r="FA250" s="55"/>
      <c r="FB250" s="55"/>
      <c r="FC250" s="55"/>
      <c r="FD250" s="55"/>
      <c r="FE250" s="55"/>
      <c r="FF250" s="55"/>
      <c r="FG250" s="55"/>
      <c r="FH250" s="55"/>
      <c r="FI250" s="55"/>
      <c r="FJ250" s="55"/>
      <c r="FK250" s="55"/>
      <c r="FL250" s="55"/>
      <c r="FM250" s="55"/>
      <c r="FN250" s="55"/>
      <c r="FO250" s="55"/>
      <c r="FP250" s="55"/>
      <c r="FQ250" s="55"/>
      <c r="FR250" s="55"/>
      <c r="FS250" s="55"/>
      <c r="FT250" s="55"/>
      <c r="FU250" s="55"/>
      <c r="FV250" s="55"/>
      <c r="FW250" s="55"/>
      <c r="FX250" s="55"/>
      <c r="FY250" s="55"/>
      <c r="FZ250" s="55"/>
      <c r="GA250" s="55"/>
      <c r="GB250" s="55"/>
      <c r="GC250" s="55"/>
      <c r="GD250" s="55"/>
      <c r="GE250" s="55"/>
      <c r="GF250" s="55"/>
      <c r="GG250" s="55"/>
      <c r="GH250" s="55"/>
      <c r="GI250" s="55"/>
      <c r="GJ250" s="55"/>
      <c r="GK250" s="55"/>
      <c r="GL250" s="55"/>
      <c r="GM250" s="55"/>
    </row>
    <row r="251" spans="1:195" x14ac:dyDescent="0.2">
      <c r="A251" s="55"/>
      <c r="B251" s="55"/>
      <c r="C251" s="55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  <c r="AA251" s="55"/>
      <c r="AB251" s="55"/>
      <c r="AC251" s="55"/>
      <c r="AD251" s="55"/>
      <c r="AE251" s="55"/>
      <c r="AF251" s="55"/>
      <c r="AG251" s="55"/>
      <c r="AH251" s="55"/>
      <c r="AI251" s="55"/>
      <c r="AJ251" s="55"/>
      <c r="AK251" s="55"/>
      <c r="AL251" s="55"/>
      <c r="AM251" s="55"/>
      <c r="AN251" s="55"/>
      <c r="AO251" s="55"/>
      <c r="AP251" s="55"/>
      <c r="AQ251" s="55"/>
      <c r="AR251" s="55"/>
      <c r="AS251" s="55"/>
      <c r="AT251" s="55"/>
      <c r="AU251" s="55"/>
      <c r="AV251" s="55"/>
      <c r="AW251" s="55"/>
      <c r="AX251" s="55"/>
      <c r="AY251" s="55"/>
      <c r="AZ251" s="55"/>
      <c r="BA251" s="55"/>
      <c r="BB251" s="55"/>
      <c r="BC251" s="55"/>
      <c r="BD251" s="55"/>
      <c r="BE251" s="55"/>
      <c r="BF251" s="55"/>
      <c r="BG251" s="55"/>
      <c r="BH251" s="55"/>
      <c r="BI251" s="55"/>
      <c r="BJ251" s="55"/>
      <c r="BK251" s="55"/>
      <c r="BL251" s="55"/>
      <c r="BM251" s="55"/>
      <c r="BN251" s="55"/>
      <c r="BO251" s="55"/>
      <c r="BP251" s="55"/>
      <c r="BQ251" s="55"/>
      <c r="BR251" s="55"/>
      <c r="BS251" s="55"/>
      <c r="BT251" s="55"/>
      <c r="BU251" s="55"/>
      <c r="BV251" s="55"/>
      <c r="BW251" s="55"/>
      <c r="BX251" s="55"/>
      <c r="BY251" s="55"/>
      <c r="BZ251" s="55"/>
      <c r="CA251" s="55"/>
      <c r="CB251" s="55"/>
      <c r="CC251" s="55"/>
      <c r="CD251" s="55"/>
      <c r="CE251" s="55"/>
      <c r="CF251" s="55"/>
      <c r="CG251" s="55"/>
      <c r="CH251" s="55"/>
      <c r="CI251" s="55"/>
      <c r="CJ251" s="55"/>
      <c r="CK251" s="55"/>
      <c r="CL251" s="55"/>
      <c r="CM251" s="55"/>
      <c r="CN251" s="55"/>
      <c r="CO251" s="55"/>
      <c r="CP251" s="55"/>
      <c r="CQ251" s="55"/>
      <c r="CR251" s="55"/>
      <c r="CS251" s="55"/>
      <c r="CT251" s="55"/>
      <c r="CU251" s="55"/>
      <c r="CV251" s="55"/>
      <c r="CW251" s="55"/>
      <c r="CX251" s="55"/>
      <c r="CY251" s="55"/>
      <c r="CZ251" s="55"/>
      <c r="DA251" s="55"/>
      <c r="DB251" s="55"/>
      <c r="DC251" s="55"/>
      <c r="DD251" s="55"/>
      <c r="DE251" s="55"/>
      <c r="DF251" s="55"/>
      <c r="DG251" s="55"/>
      <c r="DH251" s="55"/>
      <c r="DI251" s="55"/>
      <c r="DJ251" s="55"/>
      <c r="DK251" s="55"/>
      <c r="DL251" s="55"/>
      <c r="DM251" s="55"/>
      <c r="DN251" s="55"/>
      <c r="DO251" s="55"/>
      <c r="DP251" s="55"/>
      <c r="DQ251" s="55"/>
      <c r="DR251" s="55"/>
      <c r="DS251" s="55"/>
      <c r="DT251" s="55"/>
      <c r="DU251" s="55"/>
      <c r="DV251" s="55"/>
      <c r="DW251" s="55"/>
      <c r="DX251" s="55"/>
      <c r="DY251" s="55"/>
      <c r="DZ251" s="55"/>
      <c r="EA251" s="55"/>
      <c r="EB251" s="55"/>
      <c r="EC251" s="55"/>
      <c r="ED251" s="55"/>
      <c r="EE251" s="55"/>
      <c r="EF251" s="55"/>
      <c r="EG251" s="55"/>
      <c r="EH251" s="55"/>
      <c r="EI251" s="55"/>
      <c r="EJ251" s="55"/>
      <c r="EK251" s="55"/>
      <c r="EL251" s="55"/>
      <c r="EM251" s="55"/>
      <c r="EN251" s="55"/>
      <c r="EO251" s="55"/>
      <c r="EP251" s="55"/>
      <c r="EQ251" s="55"/>
      <c r="ER251" s="55"/>
      <c r="ES251" s="55"/>
      <c r="ET251" s="55"/>
      <c r="EU251" s="55"/>
      <c r="EV251" s="55"/>
      <c r="EW251" s="55"/>
      <c r="EX251" s="55"/>
      <c r="EY251" s="55"/>
      <c r="EZ251" s="55"/>
      <c r="FA251" s="55"/>
      <c r="FB251" s="55"/>
      <c r="FC251" s="55"/>
      <c r="FD251" s="55"/>
      <c r="FE251" s="55"/>
      <c r="FF251" s="55"/>
      <c r="FG251" s="55"/>
      <c r="FH251" s="55"/>
      <c r="FI251" s="55"/>
      <c r="FJ251" s="55"/>
      <c r="FK251" s="55"/>
      <c r="FL251" s="55"/>
      <c r="FM251" s="55"/>
      <c r="FN251" s="55"/>
      <c r="FO251" s="55"/>
      <c r="FP251" s="55"/>
      <c r="FQ251" s="55"/>
      <c r="FR251" s="55"/>
      <c r="FS251" s="55"/>
      <c r="FT251" s="55"/>
      <c r="FU251" s="55"/>
      <c r="FV251" s="55"/>
      <c r="FW251" s="55"/>
      <c r="FX251" s="55"/>
      <c r="FY251" s="55"/>
      <c r="FZ251" s="55"/>
      <c r="GA251" s="55"/>
      <c r="GB251" s="55"/>
      <c r="GC251" s="55"/>
      <c r="GD251" s="55"/>
      <c r="GE251" s="55"/>
      <c r="GF251" s="55"/>
      <c r="GG251" s="55"/>
      <c r="GH251" s="55"/>
      <c r="GI251" s="55"/>
      <c r="GJ251" s="55"/>
      <c r="GK251" s="55"/>
      <c r="GL251" s="55"/>
      <c r="GM251" s="55"/>
    </row>
    <row r="252" spans="1:195" x14ac:dyDescent="0.2">
      <c r="A252" s="55"/>
      <c r="B252" s="55"/>
      <c r="C252" s="55"/>
      <c r="D252" s="55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5"/>
      <c r="V252" s="55"/>
      <c r="W252" s="55"/>
      <c r="X252" s="55"/>
      <c r="Y252" s="55"/>
      <c r="Z252" s="55"/>
      <c r="AA252" s="55"/>
      <c r="AB252" s="55"/>
      <c r="AC252" s="55"/>
      <c r="AD252" s="55"/>
      <c r="AE252" s="55"/>
      <c r="AF252" s="55"/>
      <c r="AG252" s="55"/>
      <c r="AH252" s="55"/>
      <c r="AI252" s="55"/>
      <c r="AJ252" s="55"/>
      <c r="AK252" s="55"/>
      <c r="AL252" s="55"/>
      <c r="AM252" s="55"/>
      <c r="AN252" s="55"/>
      <c r="AO252" s="55"/>
      <c r="AP252" s="55"/>
      <c r="AQ252" s="55"/>
      <c r="AR252" s="55"/>
      <c r="AS252" s="55"/>
      <c r="AT252" s="55"/>
      <c r="AU252" s="55"/>
      <c r="AV252" s="55"/>
      <c r="AW252" s="55"/>
      <c r="AX252" s="55"/>
      <c r="AY252" s="55"/>
      <c r="AZ252" s="55"/>
      <c r="BA252" s="55"/>
      <c r="BB252" s="55"/>
      <c r="BC252" s="55"/>
      <c r="BD252" s="55"/>
      <c r="BE252" s="55"/>
      <c r="BF252" s="55"/>
      <c r="BG252" s="55"/>
      <c r="BH252" s="55"/>
      <c r="BI252" s="55"/>
      <c r="BJ252" s="55"/>
      <c r="BK252" s="55"/>
      <c r="BL252" s="55"/>
      <c r="BM252" s="55"/>
      <c r="BN252" s="55"/>
      <c r="BO252" s="55"/>
      <c r="BP252" s="55"/>
      <c r="BQ252" s="55"/>
      <c r="BR252" s="55"/>
      <c r="BS252" s="55"/>
      <c r="BT252" s="55"/>
      <c r="BU252" s="55"/>
      <c r="BV252" s="55"/>
      <c r="BW252" s="55"/>
      <c r="BX252" s="55"/>
      <c r="BY252" s="55"/>
      <c r="BZ252" s="55"/>
      <c r="CA252" s="55"/>
      <c r="CB252" s="55"/>
      <c r="CC252" s="55"/>
      <c r="CD252" s="55"/>
      <c r="CE252" s="55"/>
      <c r="CF252" s="55"/>
      <c r="CG252" s="55"/>
      <c r="CH252" s="55"/>
      <c r="CI252" s="55"/>
      <c r="CJ252" s="55"/>
      <c r="CK252" s="55"/>
      <c r="CL252" s="55"/>
      <c r="CM252" s="55"/>
      <c r="CN252" s="55"/>
      <c r="CO252" s="55"/>
      <c r="CP252" s="55"/>
      <c r="CQ252" s="55"/>
      <c r="CR252" s="55"/>
      <c r="CS252" s="55"/>
      <c r="CT252" s="55"/>
      <c r="CU252" s="55"/>
      <c r="CV252" s="55"/>
      <c r="CW252" s="55"/>
      <c r="CX252" s="55"/>
      <c r="CY252" s="55"/>
      <c r="CZ252" s="55"/>
      <c r="DA252" s="55"/>
      <c r="DB252" s="55"/>
      <c r="DC252" s="55"/>
      <c r="DD252" s="55"/>
      <c r="DE252" s="55"/>
      <c r="DF252" s="55"/>
      <c r="DG252" s="55"/>
      <c r="DH252" s="55"/>
      <c r="DI252" s="55"/>
      <c r="DJ252" s="55"/>
      <c r="DK252" s="55"/>
      <c r="DL252" s="55"/>
      <c r="DM252" s="55"/>
      <c r="DN252" s="55"/>
      <c r="DO252" s="55"/>
      <c r="DP252" s="55"/>
      <c r="DQ252" s="55"/>
      <c r="DR252" s="55"/>
      <c r="DS252" s="55"/>
      <c r="DT252" s="55"/>
      <c r="DU252" s="55"/>
      <c r="DV252" s="55"/>
      <c r="DW252" s="55"/>
      <c r="DX252" s="55"/>
      <c r="DY252" s="55"/>
      <c r="DZ252" s="55"/>
      <c r="EA252" s="55"/>
      <c r="EB252" s="55"/>
      <c r="EC252" s="55"/>
      <c r="ED252" s="55"/>
      <c r="EE252" s="55"/>
      <c r="EF252" s="55"/>
      <c r="EG252" s="55"/>
      <c r="EH252" s="55"/>
      <c r="EI252" s="55"/>
      <c r="EJ252" s="55"/>
      <c r="EK252" s="55"/>
      <c r="EL252" s="55"/>
      <c r="EM252" s="55"/>
      <c r="EN252" s="55"/>
      <c r="EO252" s="55"/>
      <c r="EP252" s="55"/>
      <c r="EQ252" s="55"/>
      <c r="ER252" s="55"/>
      <c r="ES252" s="55"/>
      <c r="ET252" s="55"/>
      <c r="EU252" s="55"/>
      <c r="EV252" s="55"/>
      <c r="EW252" s="55"/>
      <c r="EX252" s="55"/>
      <c r="EY252" s="55"/>
      <c r="EZ252" s="55"/>
      <c r="FA252" s="55"/>
      <c r="FB252" s="55"/>
      <c r="FC252" s="55"/>
      <c r="FD252" s="55"/>
      <c r="FE252" s="55"/>
      <c r="FF252" s="55"/>
      <c r="FG252" s="55"/>
      <c r="FH252" s="55"/>
      <c r="FI252" s="55"/>
      <c r="FJ252" s="55"/>
      <c r="FK252" s="55"/>
      <c r="FL252" s="55"/>
      <c r="FM252" s="55"/>
      <c r="FN252" s="55"/>
      <c r="FO252" s="55"/>
      <c r="FP252" s="55"/>
      <c r="FQ252" s="55"/>
      <c r="FR252" s="55"/>
      <c r="FS252" s="55"/>
      <c r="FT252" s="55"/>
      <c r="FU252" s="55"/>
      <c r="FV252" s="55"/>
      <c r="FW252" s="55"/>
      <c r="FX252" s="55"/>
      <c r="FY252" s="55"/>
      <c r="FZ252" s="55"/>
      <c r="GA252" s="55"/>
      <c r="GB252" s="55"/>
      <c r="GC252" s="55"/>
      <c r="GD252" s="55"/>
      <c r="GE252" s="55"/>
      <c r="GF252" s="55"/>
      <c r="GG252" s="55"/>
      <c r="GH252" s="55"/>
      <c r="GI252" s="55"/>
      <c r="GJ252" s="55"/>
      <c r="GK252" s="55"/>
      <c r="GL252" s="55"/>
      <c r="GM252" s="55"/>
    </row>
    <row r="253" spans="1:195" x14ac:dyDescent="0.2">
      <c r="A253" s="55"/>
      <c r="B253" s="55"/>
      <c r="C253" s="55"/>
      <c r="D253" s="55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  <c r="AA253" s="55"/>
      <c r="AB253" s="55"/>
      <c r="AC253" s="55"/>
      <c r="AD253" s="55"/>
      <c r="AE253" s="55"/>
      <c r="AF253" s="55"/>
      <c r="AG253" s="55"/>
      <c r="AH253" s="55"/>
      <c r="AI253" s="55"/>
      <c r="AJ253" s="55"/>
      <c r="AK253" s="55"/>
      <c r="AL253" s="55"/>
      <c r="AM253" s="55"/>
      <c r="AN253" s="55"/>
      <c r="AO253" s="55"/>
      <c r="AP253" s="55"/>
      <c r="AQ253" s="55"/>
      <c r="AR253" s="55"/>
      <c r="AS253" s="55"/>
      <c r="AT253" s="55"/>
      <c r="AU253" s="55"/>
      <c r="AV253" s="55"/>
      <c r="AW253" s="55"/>
      <c r="AX253" s="55"/>
      <c r="AY253" s="55"/>
      <c r="AZ253" s="55"/>
      <c r="BA253" s="55"/>
      <c r="BB253" s="55"/>
      <c r="BC253" s="55"/>
      <c r="BD253" s="55"/>
      <c r="BE253" s="55"/>
      <c r="BF253" s="55"/>
      <c r="BG253" s="55"/>
      <c r="BH253" s="55"/>
      <c r="BI253" s="55"/>
      <c r="BJ253" s="55"/>
      <c r="BK253" s="55"/>
      <c r="BL253" s="55"/>
      <c r="BM253" s="55"/>
      <c r="BN253" s="55"/>
      <c r="BO253" s="55"/>
      <c r="BP253" s="55"/>
      <c r="BQ253" s="55"/>
      <c r="BR253" s="55"/>
      <c r="BS253" s="55"/>
      <c r="BT253" s="55"/>
      <c r="BU253" s="55"/>
      <c r="BV253" s="55"/>
      <c r="BW253" s="55"/>
      <c r="BX253" s="55"/>
      <c r="BY253" s="55"/>
      <c r="BZ253" s="55"/>
      <c r="CA253" s="55"/>
      <c r="CB253" s="55"/>
      <c r="CC253" s="55"/>
      <c r="CD253" s="55"/>
      <c r="CE253" s="55"/>
      <c r="CF253" s="55"/>
      <c r="CG253" s="55"/>
      <c r="CH253" s="55"/>
      <c r="CI253" s="55"/>
      <c r="CJ253" s="55"/>
      <c r="CK253" s="55"/>
      <c r="CL253" s="55"/>
      <c r="CM253" s="55"/>
      <c r="CN253" s="55"/>
      <c r="CO253" s="55"/>
      <c r="CP253" s="55"/>
      <c r="CQ253" s="55"/>
      <c r="CR253" s="55"/>
      <c r="CS253" s="55"/>
      <c r="CT253" s="55"/>
      <c r="CU253" s="55"/>
      <c r="CV253" s="55"/>
      <c r="CW253" s="55"/>
      <c r="CX253" s="55"/>
      <c r="CY253" s="55"/>
      <c r="CZ253" s="55"/>
      <c r="DA253" s="55"/>
      <c r="DB253" s="55"/>
      <c r="DC253" s="55"/>
      <c r="DD253" s="55"/>
      <c r="DE253" s="55"/>
      <c r="DF253" s="55"/>
      <c r="DG253" s="55"/>
      <c r="DH253" s="55"/>
      <c r="DI253" s="55"/>
      <c r="DJ253" s="55"/>
      <c r="DK253" s="55"/>
      <c r="DL253" s="55"/>
      <c r="DM253" s="55"/>
      <c r="DN253" s="55"/>
      <c r="DO253" s="55"/>
      <c r="DP253" s="55"/>
      <c r="DQ253" s="55"/>
      <c r="DR253" s="55"/>
      <c r="DS253" s="55"/>
      <c r="DT253" s="55"/>
      <c r="DU253" s="55"/>
      <c r="DV253" s="55"/>
      <c r="DW253" s="55"/>
      <c r="DX253" s="55"/>
      <c r="DY253" s="55"/>
      <c r="DZ253" s="55"/>
      <c r="EA253" s="55"/>
      <c r="EB253" s="55"/>
      <c r="EC253" s="55"/>
      <c r="ED253" s="55"/>
      <c r="EE253" s="55"/>
      <c r="EF253" s="55"/>
      <c r="EG253" s="55"/>
      <c r="EH253" s="55"/>
      <c r="EI253" s="55"/>
      <c r="EJ253" s="55"/>
      <c r="EK253" s="55"/>
      <c r="EL253" s="55"/>
      <c r="EM253" s="55"/>
      <c r="EN253" s="55"/>
      <c r="EO253" s="55"/>
      <c r="EP253" s="55"/>
      <c r="EQ253" s="55"/>
      <c r="ER253" s="55"/>
      <c r="ES253" s="55"/>
      <c r="ET253" s="55"/>
      <c r="EU253" s="55"/>
      <c r="EV253" s="55"/>
      <c r="EW253" s="55"/>
      <c r="EX253" s="55"/>
      <c r="EY253" s="55"/>
      <c r="EZ253" s="55"/>
      <c r="FA253" s="55"/>
      <c r="FB253" s="55"/>
      <c r="FC253" s="55"/>
      <c r="FD253" s="55"/>
      <c r="FE253" s="55"/>
      <c r="FF253" s="55"/>
      <c r="FG253" s="55"/>
      <c r="FH253" s="55"/>
      <c r="FI253" s="55"/>
      <c r="FJ253" s="55"/>
      <c r="FK253" s="55"/>
      <c r="FL253" s="55"/>
      <c r="FM253" s="55"/>
      <c r="FN253" s="55"/>
      <c r="FO253" s="55"/>
      <c r="FP253" s="55"/>
      <c r="FQ253" s="55"/>
      <c r="FR253" s="55"/>
      <c r="FS253" s="55"/>
      <c r="FT253" s="55"/>
      <c r="FU253" s="55"/>
      <c r="FV253" s="55"/>
      <c r="FW253" s="55"/>
      <c r="FX253" s="55"/>
      <c r="FY253" s="55"/>
      <c r="FZ253" s="55"/>
      <c r="GA253" s="55"/>
      <c r="GB253" s="55"/>
      <c r="GC253" s="55"/>
      <c r="GD253" s="55"/>
      <c r="GE253" s="55"/>
      <c r="GF253" s="55"/>
      <c r="GG253" s="55"/>
      <c r="GH253" s="55"/>
      <c r="GI253" s="55"/>
      <c r="GJ253" s="55"/>
      <c r="GK253" s="55"/>
      <c r="GL253" s="55"/>
      <c r="GM253" s="55"/>
    </row>
    <row r="254" spans="1:195" x14ac:dyDescent="0.2">
      <c r="A254" s="55"/>
      <c r="B254" s="55"/>
      <c r="C254" s="55"/>
      <c r="D254" s="55"/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/>
      <c r="R254" s="55"/>
      <c r="S254" s="55"/>
      <c r="T254" s="55"/>
      <c r="U254" s="55"/>
      <c r="V254" s="55"/>
      <c r="W254" s="55"/>
      <c r="X254" s="55"/>
      <c r="Y254" s="55"/>
      <c r="Z254" s="55"/>
      <c r="AA254" s="55"/>
      <c r="AB254" s="55"/>
      <c r="AC254" s="55"/>
      <c r="AD254" s="55"/>
      <c r="AE254" s="55"/>
      <c r="AF254" s="55"/>
      <c r="AG254" s="55"/>
      <c r="AH254" s="55"/>
      <c r="AI254" s="55"/>
      <c r="AJ254" s="55"/>
      <c r="AK254" s="55"/>
      <c r="AL254" s="55"/>
      <c r="AM254" s="55"/>
      <c r="AN254" s="55"/>
      <c r="AO254" s="55"/>
      <c r="AP254" s="55"/>
      <c r="AQ254" s="55"/>
      <c r="AR254" s="55"/>
      <c r="AS254" s="55"/>
      <c r="AT254" s="55"/>
      <c r="AU254" s="55"/>
      <c r="AV254" s="55"/>
      <c r="AW254" s="55"/>
      <c r="AX254" s="55"/>
      <c r="AY254" s="55"/>
      <c r="AZ254" s="55"/>
      <c r="BA254" s="55"/>
      <c r="BB254" s="55"/>
      <c r="BC254" s="55"/>
      <c r="BD254" s="55"/>
      <c r="BE254" s="55"/>
      <c r="BF254" s="55"/>
      <c r="BG254" s="55"/>
      <c r="BH254" s="55"/>
      <c r="BI254" s="55"/>
      <c r="BJ254" s="55"/>
      <c r="BK254" s="55"/>
      <c r="BL254" s="55"/>
      <c r="BM254" s="55"/>
      <c r="BN254" s="55"/>
      <c r="BO254" s="55"/>
      <c r="BP254" s="55"/>
      <c r="BQ254" s="55"/>
      <c r="BR254" s="55"/>
      <c r="BS254" s="55"/>
      <c r="BT254" s="55"/>
      <c r="BU254" s="55"/>
      <c r="BV254" s="55"/>
      <c r="BW254" s="55"/>
      <c r="BX254" s="55"/>
      <c r="BY254" s="55"/>
      <c r="BZ254" s="55"/>
      <c r="CA254" s="55"/>
      <c r="CB254" s="55"/>
      <c r="CC254" s="55"/>
      <c r="CD254" s="55"/>
      <c r="CE254" s="55"/>
      <c r="CF254" s="55"/>
      <c r="CG254" s="55"/>
      <c r="CH254" s="55"/>
      <c r="CI254" s="55"/>
      <c r="CJ254" s="55"/>
      <c r="CK254" s="55"/>
      <c r="CL254" s="55"/>
      <c r="CM254" s="55"/>
      <c r="CN254" s="55"/>
      <c r="CO254" s="55"/>
      <c r="CP254" s="55"/>
      <c r="CQ254" s="55"/>
      <c r="CR254" s="55"/>
      <c r="CS254" s="55"/>
      <c r="CT254" s="55"/>
      <c r="CU254" s="55"/>
      <c r="CV254" s="55"/>
      <c r="CW254" s="55"/>
      <c r="CX254" s="55"/>
      <c r="CY254" s="55"/>
      <c r="CZ254" s="55"/>
      <c r="DA254" s="55"/>
      <c r="DB254" s="55"/>
      <c r="DC254" s="55"/>
      <c r="DD254" s="55"/>
      <c r="DE254" s="55"/>
      <c r="DF254" s="55"/>
      <c r="DG254" s="55"/>
      <c r="DH254" s="55"/>
      <c r="DI254" s="55"/>
      <c r="DJ254" s="55"/>
      <c r="DK254" s="55"/>
      <c r="DL254" s="55"/>
      <c r="DM254" s="55"/>
      <c r="DN254" s="55"/>
      <c r="DO254" s="55"/>
      <c r="DP254" s="55"/>
      <c r="DQ254" s="55"/>
      <c r="DR254" s="55"/>
      <c r="DS254" s="55"/>
      <c r="DT254" s="55"/>
      <c r="DU254" s="55"/>
      <c r="DV254" s="55"/>
      <c r="DW254" s="55"/>
      <c r="DX254" s="55"/>
      <c r="DY254" s="55"/>
      <c r="DZ254" s="55"/>
      <c r="EA254" s="55"/>
      <c r="EB254" s="55"/>
      <c r="EC254" s="55"/>
      <c r="ED254" s="55"/>
      <c r="EE254" s="55"/>
      <c r="EF254" s="55"/>
      <c r="EG254" s="55"/>
      <c r="EH254" s="55"/>
      <c r="EI254" s="55"/>
      <c r="EJ254" s="55"/>
      <c r="EK254" s="55"/>
      <c r="EL254" s="55"/>
      <c r="EM254" s="55"/>
      <c r="EN254" s="55"/>
      <c r="EO254" s="55"/>
      <c r="EP254" s="55"/>
      <c r="EQ254" s="55"/>
      <c r="ER254" s="55"/>
      <c r="ES254" s="55"/>
      <c r="ET254" s="55"/>
      <c r="EU254" s="55"/>
      <c r="EV254" s="55"/>
      <c r="EW254" s="55"/>
      <c r="EX254" s="55"/>
      <c r="EY254" s="55"/>
      <c r="EZ254" s="55"/>
      <c r="FA254" s="55"/>
      <c r="FB254" s="55"/>
      <c r="FC254" s="55"/>
      <c r="FD254" s="55"/>
      <c r="FE254" s="55"/>
      <c r="FF254" s="55"/>
      <c r="FG254" s="55"/>
      <c r="FH254" s="55"/>
      <c r="FI254" s="55"/>
      <c r="FJ254" s="55"/>
      <c r="FK254" s="55"/>
      <c r="FL254" s="55"/>
      <c r="FM254" s="55"/>
      <c r="FN254" s="55"/>
      <c r="FO254" s="55"/>
      <c r="FP254" s="55"/>
      <c r="FQ254" s="55"/>
      <c r="FR254" s="55"/>
      <c r="FS254" s="55"/>
      <c r="FT254" s="55"/>
      <c r="FU254" s="55"/>
      <c r="FV254" s="55"/>
      <c r="FW254" s="55"/>
      <c r="FX254" s="55"/>
      <c r="FY254" s="55"/>
      <c r="FZ254" s="55"/>
      <c r="GA254" s="55"/>
      <c r="GB254" s="55"/>
      <c r="GC254" s="55"/>
      <c r="GD254" s="55"/>
      <c r="GE254" s="55"/>
      <c r="GF254" s="55"/>
      <c r="GG254" s="55"/>
      <c r="GH254" s="55"/>
      <c r="GI254" s="55"/>
      <c r="GJ254" s="55"/>
      <c r="GK254" s="55"/>
      <c r="GL254" s="55"/>
      <c r="GM254" s="55"/>
    </row>
    <row r="255" spans="1:195" x14ac:dyDescent="0.2">
      <c r="A255" s="55"/>
      <c r="B255" s="55"/>
      <c r="C255" s="55"/>
      <c r="D255" s="55"/>
      <c r="E255" s="55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55"/>
      <c r="Z255" s="55"/>
      <c r="AA255" s="55"/>
      <c r="AB255" s="55"/>
      <c r="AC255" s="55"/>
      <c r="AD255" s="55"/>
      <c r="AE255" s="55"/>
      <c r="AF255" s="55"/>
      <c r="AG255" s="55"/>
      <c r="AH255" s="55"/>
      <c r="AI255" s="55"/>
      <c r="AJ255" s="55"/>
      <c r="AK255" s="55"/>
      <c r="AL255" s="55"/>
      <c r="AM255" s="55"/>
      <c r="AN255" s="55"/>
      <c r="AO255" s="55"/>
      <c r="AP255" s="55"/>
      <c r="AQ255" s="55"/>
      <c r="AR255" s="55"/>
      <c r="AS255" s="55"/>
      <c r="AT255" s="55"/>
      <c r="AU255" s="55"/>
      <c r="AV255" s="55"/>
      <c r="AW255" s="55"/>
      <c r="AX255" s="55"/>
      <c r="AY255" s="55"/>
      <c r="AZ255" s="55"/>
      <c r="BA255" s="55"/>
      <c r="BB255" s="55"/>
      <c r="BC255" s="55"/>
      <c r="BD255" s="55"/>
      <c r="BE255" s="55"/>
      <c r="BF255" s="55"/>
      <c r="BG255" s="55"/>
      <c r="BH255" s="55"/>
      <c r="BI255" s="55"/>
      <c r="BJ255" s="55"/>
      <c r="BK255" s="55"/>
      <c r="BL255" s="55"/>
      <c r="BM255" s="55"/>
      <c r="BN255" s="55"/>
      <c r="BO255" s="55"/>
      <c r="BP255" s="55"/>
      <c r="BQ255" s="55"/>
      <c r="BR255" s="55"/>
      <c r="BS255" s="55"/>
      <c r="BT255" s="55"/>
      <c r="BU255" s="55"/>
      <c r="BV255" s="55"/>
      <c r="BW255" s="55"/>
      <c r="BX255" s="55"/>
      <c r="BY255" s="55"/>
      <c r="BZ255" s="55"/>
      <c r="CA255" s="55"/>
      <c r="CB255" s="55"/>
      <c r="CC255" s="55"/>
      <c r="CD255" s="55"/>
      <c r="CE255" s="55"/>
      <c r="CF255" s="55"/>
      <c r="CG255" s="55"/>
      <c r="CH255" s="55"/>
      <c r="CI255" s="55"/>
      <c r="CJ255" s="55"/>
      <c r="CK255" s="55"/>
      <c r="CL255" s="55"/>
      <c r="CM255" s="55"/>
      <c r="CN255" s="55"/>
      <c r="CO255" s="55"/>
      <c r="CP255" s="55"/>
      <c r="CQ255" s="55"/>
      <c r="CR255" s="55"/>
      <c r="CS255" s="55"/>
      <c r="CT255" s="55"/>
      <c r="CU255" s="55"/>
      <c r="CV255" s="55"/>
      <c r="CW255" s="55"/>
      <c r="CX255" s="55"/>
      <c r="CY255" s="55"/>
      <c r="CZ255" s="55"/>
      <c r="DA255" s="55"/>
      <c r="DB255" s="55"/>
      <c r="DC255" s="55"/>
      <c r="DD255" s="55"/>
      <c r="DE255" s="55"/>
      <c r="DF255" s="55"/>
      <c r="DG255" s="55"/>
      <c r="DH255" s="55"/>
      <c r="DI255" s="55"/>
      <c r="DJ255" s="55"/>
      <c r="DK255" s="55"/>
      <c r="DL255" s="55"/>
      <c r="DM255" s="55"/>
      <c r="DN255" s="55"/>
      <c r="DO255" s="55"/>
      <c r="DP255" s="55"/>
      <c r="DQ255" s="55"/>
      <c r="DR255" s="55"/>
      <c r="DS255" s="55"/>
      <c r="DT255" s="55"/>
      <c r="DU255" s="55"/>
      <c r="DV255" s="55"/>
      <c r="DW255" s="55"/>
      <c r="DX255" s="55"/>
      <c r="DY255" s="55"/>
      <c r="DZ255" s="55"/>
      <c r="EA255" s="55"/>
      <c r="EB255" s="55"/>
      <c r="EC255" s="55"/>
      <c r="ED255" s="55"/>
      <c r="EE255" s="55"/>
      <c r="EF255" s="55"/>
      <c r="EG255" s="55"/>
      <c r="EH255" s="55"/>
      <c r="EI255" s="55"/>
      <c r="EJ255" s="55"/>
      <c r="EK255" s="55"/>
      <c r="EL255" s="55"/>
      <c r="EM255" s="55"/>
      <c r="EN255" s="55"/>
      <c r="EO255" s="55"/>
      <c r="EP255" s="55"/>
      <c r="EQ255" s="55"/>
      <c r="ER255" s="55"/>
      <c r="ES255" s="55"/>
      <c r="ET255" s="55"/>
      <c r="EU255" s="55"/>
      <c r="EV255" s="55"/>
      <c r="EW255" s="55"/>
      <c r="EX255" s="55"/>
      <c r="EY255" s="55"/>
      <c r="EZ255" s="55"/>
      <c r="FA255" s="55"/>
      <c r="FB255" s="55"/>
      <c r="FC255" s="55"/>
      <c r="FD255" s="55"/>
      <c r="FE255" s="55"/>
      <c r="FF255" s="55"/>
      <c r="FG255" s="55"/>
      <c r="FH255" s="55"/>
      <c r="FI255" s="55"/>
      <c r="FJ255" s="55"/>
      <c r="FK255" s="55"/>
      <c r="FL255" s="55"/>
      <c r="FM255" s="55"/>
      <c r="FN255" s="55"/>
      <c r="FO255" s="55"/>
      <c r="FP255" s="55"/>
      <c r="FQ255" s="55"/>
      <c r="FR255" s="55"/>
      <c r="FS255" s="55"/>
      <c r="FT255" s="55"/>
      <c r="FU255" s="55"/>
      <c r="FV255" s="55"/>
      <c r="FW255" s="55"/>
      <c r="FX255" s="55"/>
      <c r="FY255" s="55"/>
      <c r="FZ255" s="55"/>
      <c r="GA255" s="55"/>
      <c r="GB255" s="55"/>
      <c r="GC255" s="55"/>
      <c r="GD255" s="55"/>
      <c r="GE255" s="55"/>
      <c r="GF255" s="55"/>
      <c r="GG255" s="55"/>
      <c r="GH255" s="55"/>
      <c r="GI255" s="55"/>
      <c r="GJ255" s="55"/>
      <c r="GK255" s="55"/>
      <c r="GL255" s="55"/>
      <c r="GM255" s="55"/>
    </row>
    <row r="256" spans="1:195" x14ac:dyDescent="0.2">
      <c r="A256" s="55"/>
      <c r="B256" s="55"/>
      <c r="C256" s="55"/>
      <c r="D256" s="55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5"/>
      <c r="Z256" s="55"/>
      <c r="AA256" s="55"/>
      <c r="AB256" s="55"/>
      <c r="AC256" s="55"/>
      <c r="AD256" s="55"/>
      <c r="AE256" s="55"/>
      <c r="AF256" s="55"/>
      <c r="AG256" s="55"/>
      <c r="AH256" s="55"/>
      <c r="AI256" s="55"/>
      <c r="AJ256" s="55"/>
      <c r="AK256" s="55"/>
      <c r="AL256" s="55"/>
      <c r="AM256" s="55"/>
      <c r="AN256" s="55"/>
      <c r="AO256" s="55"/>
      <c r="AP256" s="55"/>
      <c r="AQ256" s="55"/>
      <c r="AR256" s="55"/>
      <c r="AS256" s="55"/>
      <c r="AT256" s="55"/>
      <c r="AU256" s="55"/>
      <c r="AV256" s="55"/>
      <c r="AW256" s="55"/>
      <c r="AX256" s="55"/>
      <c r="AY256" s="55"/>
      <c r="AZ256" s="55"/>
      <c r="BA256" s="55"/>
      <c r="BB256" s="55"/>
      <c r="BC256" s="55"/>
      <c r="BD256" s="55"/>
      <c r="BE256" s="55"/>
      <c r="BF256" s="55"/>
      <c r="BG256" s="55"/>
      <c r="BH256" s="55"/>
      <c r="BI256" s="55"/>
      <c r="BJ256" s="55"/>
      <c r="BK256" s="55"/>
      <c r="BL256" s="55"/>
      <c r="BM256" s="55"/>
      <c r="BN256" s="55"/>
      <c r="BO256" s="55"/>
      <c r="BP256" s="55"/>
      <c r="BQ256" s="55"/>
      <c r="BR256" s="55"/>
      <c r="BS256" s="55"/>
      <c r="BT256" s="55"/>
      <c r="BU256" s="55"/>
      <c r="BV256" s="55"/>
      <c r="BW256" s="55"/>
      <c r="BX256" s="55"/>
      <c r="BY256" s="55"/>
      <c r="BZ256" s="55"/>
      <c r="CA256" s="55"/>
      <c r="CB256" s="55"/>
      <c r="CC256" s="55"/>
      <c r="CD256" s="55"/>
      <c r="CE256" s="55"/>
      <c r="CF256" s="55"/>
      <c r="CG256" s="55"/>
      <c r="CH256" s="55"/>
      <c r="CI256" s="55"/>
      <c r="CJ256" s="55"/>
      <c r="CK256" s="55"/>
      <c r="CL256" s="55"/>
      <c r="CM256" s="55"/>
      <c r="CN256" s="55"/>
      <c r="CO256" s="55"/>
      <c r="CP256" s="55"/>
      <c r="CQ256" s="55"/>
      <c r="CR256" s="55"/>
      <c r="CS256" s="55"/>
      <c r="CT256" s="55"/>
      <c r="CU256" s="55"/>
      <c r="CV256" s="55"/>
      <c r="CW256" s="55"/>
      <c r="CX256" s="55"/>
      <c r="CY256" s="55"/>
      <c r="CZ256" s="55"/>
      <c r="DA256" s="55"/>
      <c r="DB256" s="55"/>
      <c r="DC256" s="55"/>
      <c r="DD256" s="55"/>
      <c r="DE256" s="55"/>
      <c r="DF256" s="55"/>
      <c r="DG256" s="55"/>
      <c r="DH256" s="55"/>
      <c r="DI256" s="55"/>
      <c r="DJ256" s="55"/>
      <c r="DK256" s="55"/>
      <c r="DL256" s="55"/>
      <c r="DM256" s="55"/>
      <c r="DN256" s="55"/>
      <c r="DO256" s="55"/>
      <c r="DP256" s="55"/>
      <c r="DQ256" s="55"/>
      <c r="DR256" s="55"/>
      <c r="DS256" s="55"/>
      <c r="DT256" s="55"/>
      <c r="DU256" s="55"/>
      <c r="DV256" s="55"/>
      <c r="DW256" s="55"/>
      <c r="DX256" s="55"/>
      <c r="DY256" s="55"/>
      <c r="DZ256" s="55"/>
      <c r="EA256" s="55"/>
      <c r="EB256" s="55"/>
      <c r="EC256" s="55"/>
      <c r="ED256" s="55"/>
      <c r="EE256" s="55"/>
      <c r="EF256" s="55"/>
      <c r="EG256" s="55"/>
      <c r="EH256" s="55"/>
      <c r="EI256" s="55"/>
      <c r="EJ256" s="55"/>
      <c r="EK256" s="55"/>
      <c r="EL256" s="55"/>
      <c r="EM256" s="55"/>
      <c r="EN256" s="55"/>
      <c r="EO256" s="55"/>
      <c r="EP256" s="55"/>
      <c r="EQ256" s="55"/>
      <c r="ER256" s="55"/>
      <c r="ES256" s="55"/>
      <c r="ET256" s="55"/>
      <c r="EU256" s="55"/>
      <c r="EV256" s="55"/>
      <c r="EW256" s="55"/>
      <c r="EX256" s="55"/>
      <c r="EY256" s="55"/>
      <c r="EZ256" s="55"/>
      <c r="FA256" s="55"/>
      <c r="FB256" s="55"/>
      <c r="FC256" s="55"/>
      <c r="FD256" s="55"/>
      <c r="FE256" s="55"/>
      <c r="FF256" s="55"/>
      <c r="FG256" s="55"/>
      <c r="FH256" s="55"/>
      <c r="FI256" s="55"/>
      <c r="FJ256" s="55"/>
      <c r="FK256" s="55"/>
      <c r="FL256" s="55"/>
      <c r="FM256" s="55"/>
      <c r="FN256" s="55"/>
      <c r="FO256" s="55"/>
      <c r="FP256" s="55"/>
      <c r="FQ256" s="55"/>
      <c r="FR256" s="55"/>
      <c r="FS256" s="55"/>
      <c r="FT256" s="55"/>
      <c r="FU256" s="55"/>
      <c r="FV256" s="55"/>
      <c r="FW256" s="55"/>
      <c r="FX256" s="55"/>
      <c r="FY256" s="55"/>
      <c r="FZ256" s="55"/>
      <c r="GA256" s="55"/>
      <c r="GB256" s="55"/>
      <c r="GC256" s="55"/>
      <c r="GD256" s="55"/>
      <c r="GE256" s="55"/>
      <c r="GF256" s="55"/>
      <c r="GG256" s="55"/>
      <c r="GH256" s="55"/>
      <c r="GI256" s="55"/>
      <c r="GJ256" s="55"/>
      <c r="GK256" s="55"/>
      <c r="GL256" s="55"/>
      <c r="GM256" s="55"/>
    </row>
    <row r="257" spans="1:195" x14ac:dyDescent="0.2">
      <c r="A257" s="55"/>
      <c r="B257" s="55"/>
      <c r="C257" s="55"/>
      <c r="D257" s="55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5"/>
      <c r="Z257" s="55"/>
      <c r="AA257" s="55"/>
      <c r="AB257" s="55"/>
      <c r="AC257" s="55"/>
      <c r="AD257" s="55"/>
      <c r="AE257" s="55"/>
      <c r="AF257" s="55"/>
      <c r="AG257" s="55"/>
      <c r="AH257" s="55"/>
      <c r="AI257" s="55"/>
      <c r="AJ257" s="55"/>
      <c r="AK257" s="55"/>
      <c r="AL257" s="55"/>
      <c r="AM257" s="55"/>
      <c r="AN257" s="55"/>
      <c r="AO257" s="55"/>
      <c r="AP257" s="55"/>
      <c r="AQ257" s="55"/>
      <c r="AR257" s="55"/>
      <c r="AS257" s="55"/>
      <c r="AT257" s="55"/>
      <c r="AU257" s="55"/>
      <c r="AV257" s="55"/>
      <c r="AW257" s="55"/>
      <c r="AX257" s="55"/>
      <c r="AY257" s="55"/>
      <c r="AZ257" s="55"/>
      <c r="BA257" s="55"/>
      <c r="BB257" s="55"/>
      <c r="BC257" s="55"/>
      <c r="BD257" s="55"/>
      <c r="BE257" s="55"/>
      <c r="BF257" s="55"/>
      <c r="BG257" s="55"/>
      <c r="BH257" s="55"/>
      <c r="BI257" s="55"/>
      <c r="BJ257" s="55"/>
      <c r="BK257" s="55"/>
      <c r="BL257" s="55"/>
      <c r="BM257" s="55"/>
      <c r="BN257" s="55"/>
      <c r="BO257" s="55"/>
      <c r="BP257" s="55"/>
      <c r="BQ257" s="55"/>
      <c r="BR257" s="55"/>
      <c r="BS257" s="55"/>
      <c r="BT257" s="55"/>
      <c r="BU257" s="55"/>
      <c r="BV257" s="55"/>
      <c r="BW257" s="55"/>
      <c r="BX257" s="55"/>
      <c r="BY257" s="55"/>
      <c r="BZ257" s="55"/>
      <c r="CA257" s="55"/>
      <c r="CB257" s="55"/>
      <c r="CC257" s="55"/>
      <c r="CD257" s="55"/>
      <c r="CE257" s="55"/>
      <c r="CF257" s="55"/>
      <c r="CG257" s="55"/>
      <c r="CH257" s="55"/>
      <c r="CI257" s="55"/>
      <c r="CJ257" s="55"/>
      <c r="CK257" s="55"/>
      <c r="CL257" s="55"/>
      <c r="CM257" s="55"/>
      <c r="CN257" s="55"/>
      <c r="CO257" s="55"/>
      <c r="CP257" s="55"/>
      <c r="CQ257" s="55"/>
      <c r="CR257" s="55"/>
      <c r="CS257" s="55"/>
      <c r="CT257" s="55"/>
      <c r="CU257" s="55"/>
      <c r="CV257" s="55"/>
      <c r="CW257" s="55"/>
      <c r="CX257" s="55"/>
      <c r="CY257" s="55"/>
      <c r="CZ257" s="55"/>
      <c r="DA257" s="55"/>
      <c r="DB257" s="55"/>
      <c r="DC257" s="55"/>
      <c r="DD257" s="55"/>
      <c r="DE257" s="55"/>
      <c r="DF257" s="55"/>
      <c r="DG257" s="55"/>
      <c r="DH257" s="55"/>
      <c r="DI257" s="55"/>
      <c r="DJ257" s="55"/>
      <c r="DK257" s="55"/>
      <c r="DL257" s="55"/>
      <c r="DM257" s="55"/>
      <c r="DN257" s="55"/>
      <c r="DO257" s="55"/>
      <c r="DP257" s="55"/>
      <c r="DQ257" s="55"/>
      <c r="DR257" s="55"/>
      <c r="DS257" s="55"/>
      <c r="DT257" s="55"/>
      <c r="DU257" s="55"/>
      <c r="DV257" s="55"/>
      <c r="DW257" s="55"/>
      <c r="DX257" s="55"/>
      <c r="DY257" s="55"/>
      <c r="DZ257" s="55"/>
      <c r="EA257" s="55"/>
      <c r="EB257" s="55"/>
      <c r="EC257" s="55"/>
      <c r="ED257" s="55"/>
      <c r="EE257" s="55"/>
      <c r="EF257" s="55"/>
      <c r="EG257" s="55"/>
      <c r="EH257" s="55"/>
      <c r="EI257" s="55"/>
      <c r="EJ257" s="55"/>
      <c r="EK257" s="55"/>
      <c r="EL257" s="55"/>
      <c r="EM257" s="55"/>
      <c r="EN257" s="55"/>
      <c r="EO257" s="55"/>
      <c r="EP257" s="55"/>
      <c r="EQ257" s="55"/>
      <c r="ER257" s="55"/>
      <c r="ES257" s="55"/>
      <c r="ET257" s="55"/>
      <c r="EU257" s="55"/>
      <c r="EV257" s="55"/>
      <c r="EW257" s="55"/>
      <c r="EX257" s="55"/>
      <c r="EY257" s="55"/>
      <c r="EZ257" s="55"/>
      <c r="FA257" s="55"/>
      <c r="FB257" s="55"/>
      <c r="FC257" s="55"/>
      <c r="FD257" s="55"/>
      <c r="FE257" s="55"/>
      <c r="FF257" s="55"/>
      <c r="FG257" s="55"/>
      <c r="FH257" s="55"/>
      <c r="FI257" s="55"/>
      <c r="FJ257" s="55"/>
      <c r="FK257" s="55"/>
      <c r="FL257" s="55"/>
      <c r="FM257" s="55"/>
      <c r="FN257" s="55"/>
      <c r="FO257" s="55"/>
      <c r="FP257" s="55"/>
      <c r="FQ257" s="55"/>
      <c r="FR257" s="55"/>
      <c r="FS257" s="55"/>
      <c r="FT257" s="55"/>
      <c r="FU257" s="55"/>
      <c r="FV257" s="55"/>
      <c r="FW257" s="55"/>
      <c r="FX257" s="55"/>
      <c r="FY257" s="55"/>
      <c r="FZ257" s="55"/>
      <c r="GA257" s="55"/>
      <c r="GB257" s="55"/>
      <c r="GC257" s="55"/>
      <c r="GD257" s="55"/>
      <c r="GE257" s="55"/>
      <c r="GF257" s="55"/>
      <c r="GG257" s="55"/>
      <c r="GH257" s="55"/>
      <c r="GI257" s="55"/>
      <c r="GJ257" s="55"/>
      <c r="GK257" s="55"/>
      <c r="GL257" s="55"/>
      <c r="GM257" s="55"/>
    </row>
    <row r="258" spans="1:195" x14ac:dyDescent="0.2">
      <c r="A258" s="55"/>
      <c r="B258" s="55"/>
      <c r="C258" s="55"/>
      <c r="D258" s="55"/>
      <c r="E258" s="55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5"/>
      <c r="Z258" s="55"/>
      <c r="AA258" s="55"/>
      <c r="AB258" s="55"/>
      <c r="AC258" s="55"/>
      <c r="AD258" s="55"/>
      <c r="AE258" s="55"/>
      <c r="AF258" s="55"/>
      <c r="AG258" s="55"/>
      <c r="AH258" s="55"/>
      <c r="AI258" s="55"/>
      <c r="AJ258" s="55"/>
      <c r="AK258" s="55"/>
      <c r="AL258" s="55"/>
      <c r="AM258" s="55"/>
      <c r="AN258" s="55"/>
      <c r="AO258" s="55"/>
      <c r="AP258" s="55"/>
      <c r="AQ258" s="55"/>
      <c r="AR258" s="55"/>
      <c r="AS258" s="55"/>
      <c r="AT258" s="55"/>
      <c r="AU258" s="55"/>
      <c r="AV258" s="55"/>
      <c r="AW258" s="55"/>
      <c r="AX258" s="55"/>
      <c r="AY258" s="55"/>
      <c r="AZ258" s="55"/>
      <c r="BA258" s="55"/>
      <c r="BB258" s="55"/>
      <c r="BC258" s="55"/>
      <c r="BD258" s="55"/>
      <c r="BE258" s="55"/>
      <c r="BF258" s="55"/>
      <c r="BG258" s="55"/>
      <c r="BH258" s="55"/>
      <c r="BI258" s="55"/>
      <c r="BJ258" s="55"/>
      <c r="BK258" s="55"/>
      <c r="BL258" s="55"/>
      <c r="BM258" s="55"/>
      <c r="BN258" s="55"/>
      <c r="BO258" s="55"/>
      <c r="BP258" s="55"/>
      <c r="BQ258" s="55"/>
      <c r="BR258" s="55"/>
      <c r="BS258" s="55"/>
      <c r="BT258" s="55"/>
      <c r="BU258" s="55"/>
      <c r="BV258" s="55"/>
      <c r="BW258" s="55"/>
      <c r="BX258" s="55"/>
      <c r="BY258" s="55"/>
      <c r="BZ258" s="55"/>
      <c r="CA258" s="55"/>
      <c r="CB258" s="55"/>
      <c r="CC258" s="55"/>
      <c r="CD258" s="55"/>
      <c r="CE258" s="55"/>
      <c r="CF258" s="55"/>
      <c r="CG258" s="55"/>
      <c r="CH258" s="55"/>
      <c r="CI258" s="55"/>
      <c r="CJ258" s="55"/>
      <c r="CK258" s="55"/>
      <c r="CL258" s="55"/>
      <c r="CM258" s="55"/>
      <c r="CN258" s="55"/>
      <c r="CO258" s="55"/>
      <c r="CP258" s="55"/>
      <c r="CQ258" s="55"/>
      <c r="CR258" s="55"/>
      <c r="CS258" s="55"/>
      <c r="CT258" s="55"/>
      <c r="CU258" s="55"/>
      <c r="CV258" s="55"/>
      <c r="CW258" s="55"/>
      <c r="CX258" s="55"/>
      <c r="CY258" s="55"/>
      <c r="CZ258" s="55"/>
      <c r="DA258" s="55"/>
      <c r="DB258" s="55"/>
      <c r="DC258" s="55"/>
      <c r="DD258" s="55"/>
      <c r="DE258" s="55"/>
      <c r="DF258" s="55"/>
      <c r="DG258" s="55"/>
      <c r="DH258" s="55"/>
      <c r="DI258" s="55"/>
      <c r="DJ258" s="55"/>
      <c r="DK258" s="55"/>
      <c r="DL258" s="55"/>
      <c r="DM258" s="55"/>
      <c r="DN258" s="55"/>
      <c r="DO258" s="55"/>
      <c r="DP258" s="55"/>
      <c r="DQ258" s="55"/>
      <c r="DR258" s="55"/>
      <c r="DS258" s="55"/>
      <c r="DT258" s="55"/>
      <c r="DU258" s="55"/>
      <c r="DV258" s="55"/>
      <c r="DW258" s="55"/>
      <c r="DX258" s="55"/>
      <c r="DY258" s="55"/>
      <c r="DZ258" s="55"/>
      <c r="EA258" s="55"/>
      <c r="EB258" s="55"/>
      <c r="EC258" s="55"/>
      <c r="ED258" s="55"/>
      <c r="EE258" s="55"/>
      <c r="EF258" s="55"/>
      <c r="EG258" s="55"/>
      <c r="EH258" s="55"/>
      <c r="EI258" s="55"/>
      <c r="EJ258" s="55"/>
      <c r="EK258" s="55"/>
      <c r="EL258" s="55"/>
      <c r="EM258" s="55"/>
      <c r="EN258" s="55"/>
      <c r="EO258" s="55"/>
      <c r="EP258" s="55"/>
      <c r="EQ258" s="55"/>
      <c r="ER258" s="55"/>
      <c r="ES258" s="55"/>
      <c r="ET258" s="55"/>
      <c r="EU258" s="55"/>
      <c r="EV258" s="55"/>
      <c r="EW258" s="55"/>
      <c r="EX258" s="55"/>
      <c r="EY258" s="55"/>
      <c r="EZ258" s="55"/>
      <c r="FA258" s="55"/>
      <c r="FB258" s="55"/>
      <c r="FC258" s="55"/>
      <c r="FD258" s="55"/>
      <c r="FE258" s="55"/>
      <c r="FF258" s="55"/>
      <c r="FG258" s="55"/>
      <c r="FH258" s="55"/>
      <c r="FI258" s="55"/>
      <c r="FJ258" s="55"/>
      <c r="FK258" s="55"/>
      <c r="FL258" s="55"/>
      <c r="FM258" s="55"/>
      <c r="FN258" s="55"/>
      <c r="FO258" s="55"/>
      <c r="FP258" s="55"/>
      <c r="FQ258" s="55"/>
      <c r="FR258" s="55"/>
      <c r="FS258" s="55"/>
      <c r="FT258" s="55"/>
      <c r="FU258" s="55"/>
      <c r="FV258" s="55"/>
      <c r="FW258" s="55"/>
      <c r="FX258" s="55"/>
      <c r="FY258" s="55"/>
      <c r="FZ258" s="55"/>
      <c r="GA258" s="55"/>
      <c r="GB258" s="55"/>
      <c r="GC258" s="55"/>
      <c r="GD258" s="55"/>
      <c r="GE258" s="55"/>
      <c r="GF258" s="55"/>
      <c r="GG258" s="55"/>
      <c r="GH258" s="55"/>
      <c r="GI258" s="55"/>
      <c r="GJ258" s="55"/>
      <c r="GK258" s="55"/>
      <c r="GL258" s="55"/>
      <c r="GM258" s="55"/>
    </row>
    <row r="259" spans="1:195" x14ac:dyDescent="0.2">
      <c r="A259" s="55"/>
      <c r="B259" s="55"/>
      <c r="C259" s="55"/>
      <c r="D259" s="55"/>
      <c r="E259" s="55"/>
      <c r="F259" s="55"/>
      <c r="G259" s="55"/>
      <c r="H259" s="55"/>
      <c r="I259" s="55"/>
      <c r="J259" s="55"/>
      <c r="K259" s="55"/>
      <c r="L259" s="55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5"/>
      <c r="Z259" s="55"/>
      <c r="AA259" s="55"/>
      <c r="AB259" s="55"/>
      <c r="AC259" s="55"/>
      <c r="AD259" s="55"/>
      <c r="AE259" s="55"/>
      <c r="AF259" s="55"/>
      <c r="AG259" s="55"/>
      <c r="AH259" s="55"/>
      <c r="AI259" s="55"/>
      <c r="AJ259" s="55"/>
      <c r="AK259" s="55"/>
      <c r="AL259" s="55"/>
      <c r="AM259" s="55"/>
      <c r="AN259" s="55"/>
      <c r="AO259" s="55"/>
      <c r="AP259" s="55"/>
      <c r="AQ259" s="55"/>
      <c r="AR259" s="55"/>
      <c r="AS259" s="55"/>
      <c r="AT259" s="55"/>
      <c r="AU259" s="55"/>
      <c r="AV259" s="55"/>
      <c r="AW259" s="55"/>
      <c r="AX259" s="55"/>
      <c r="AY259" s="55"/>
      <c r="AZ259" s="55"/>
      <c r="BA259" s="55"/>
      <c r="BB259" s="55"/>
      <c r="BC259" s="55"/>
      <c r="BD259" s="55"/>
      <c r="BE259" s="55"/>
      <c r="BF259" s="55"/>
      <c r="BG259" s="55"/>
      <c r="BH259" s="55"/>
      <c r="BI259" s="55"/>
      <c r="BJ259" s="55"/>
      <c r="BK259" s="55"/>
      <c r="BL259" s="55"/>
      <c r="BM259" s="55"/>
      <c r="BN259" s="55"/>
      <c r="BO259" s="55"/>
      <c r="BP259" s="55"/>
      <c r="BQ259" s="55"/>
      <c r="BR259" s="55"/>
      <c r="BS259" s="55"/>
      <c r="BT259" s="55"/>
      <c r="BU259" s="55"/>
      <c r="BV259" s="55"/>
      <c r="BW259" s="55"/>
      <c r="BX259" s="55"/>
      <c r="BY259" s="55"/>
      <c r="BZ259" s="55"/>
      <c r="CA259" s="55"/>
      <c r="CB259" s="55"/>
      <c r="CC259" s="55"/>
      <c r="CD259" s="55"/>
      <c r="CE259" s="55"/>
      <c r="CF259" s="55"/>
      <c r="CG259" s="55"/>
      <c r="CH259" s="55"/>
      <c r="CI259" s="55"/>
      <c r="CJ259" s="55"/>
      <c r="CK259" s="55"/>
      <c r="CL259" s="55"/>
      <c r="CM259" s="55"/>
      <c r="CN259" s="55"/>
      <c r="CO259" s="55"/>
      <c r="CP259" s="55"/>
      <c r="CQ259" s="55"/>
      <c r="CR259" s="55"/>
      <c r="CS259" s="55"/>
      <c r="CT259" s="55"/>
      <c r="CU259" s="55"/>
      <c r="CV259" s="55"/>
      <c r="CW259" s="55"/>
      <c r="CX259" s="55"/>
      <c r="CY259" s="55"/>
      <c r="CZ259" s="55"/>
      <c r="DA259" s="55"/>
      <c r="DB259" s="55"/>
      <c r="DC259" s="55"/>
      <c r="DD259" s="55"/>
      <c r="DE259" s="55"/>
      <c r="DF259" s="55"/>
      <c r="DG259" s="55"/>
      <c r="DH259" s="55"/>
      <c r="DI259" s="55"/>
      <c r="DJ259" s="55"/>
      <c r="DK259" s="55"/>
      <c r="DL259" s="55"/>
      <c r="DM259" s="55"/>
      <c r="DN259" s="55"/>
      <c r="DO259" s="55"/>
      <c r="DP259" s="55"/>
      <c r="DQ259" s="55"/>
      <c r="DR259" s="55"/>
      <c r="DS259" s="55"/>
      <c r="DT259" s="55"/>
      <c r="DU259" s="55"/>
      <c r="DV259" s="55"/>
      <c r="DW259" s="55"/>
      <c r="DX259" s="55"/>
      <c r="DY259" s="55"/>
      <c r="DZ259" s="55"/>
      <c r="EA259" s="55"/>
      <c r="EB259" s="55"/>
      <c r="EC259" s="55"/>
      <c r="ED259" s="55"/>
      <c r="EE259" s="55"/>
      <c r="EF259" s="55"/>
      <c r="EG259" s="55"/>
      <c r="EH259" s="55"/>
      <c r="EI259" s="55"/>
      <c r="EJ259" s="55"/>
      <c r="EK259" s="55"/>
      <c r="EL259" s="55"/>
      <c r="EM259" s="55"/>
      <c r="EN259" s="55"/>
      <c r="EO259" s="55"/>
      <c r="EP259" s="55"/>
      <c r="EQ259" s="55"/>
      <c r="ER259" s="55"/>
      <c r="ES259" s="55"/>
      <c r="ET259" s="55"/>
      <c r="EU259" s="55"/>
      <c r="EV259" s="55"/>
      <c r="EW259" s="55"/>
      <c r="EX259" s="55"/>
      <c r="EY259" s="55"/>
      <c r="EZ259" s="55"/>
      <c r="FA259" s="55"/>
      <c r="FB259" s="55"/>
      <c r="FC259" s="55"/>
      <c r="FD259" s="55"/>
      <c r="FE259" s="55"/>
      <c r="FF259" s="55"/>
      <c r="FG259" s="55"/>
      <c r="FH259" s="55"/>
      <c r="FI259" s="55"/>
      <c r="FJ259" s="55"/>
      <c r="FK259" s="55"/>
      <c r="FL259" s="55"/>
      <c r="FM259" s="55"/>
      <c r="FN259" s="55"/>
      <c r="FO259" s="55"/>
      <c r="FP259" s="55"/>
      <c r="FQ259" s="55"/>
      <c r="FR259" s="55"/>
      <c r="FS259" s="55"/>
      <c r="FT259" s="55"/>
      <c r="FU259" s="55"/>
      <c r="FV259" s="55"/>
      <c r="FW259" s="55"/>
      <c r="FX259" s="55"/>
      <c r="FY259" s="55"/>
      <c r="FZ259" s="55"/>
      <c r="GA259" s="55"/>
      <c r="GB259" s="55"/>
      <c r="GC259" s="55"/>
      <c r="GD259" s="55"/>
      <c r="GE259" s="55"/>
      <c r="GF259" s="55"/>
      <c r="GG259" s="55"/>
      <c r="GH259" s="55"/>
      <c r="GI259" s="55"/>
      <c r="GJ259" s="55"/>
      <c r="GK259" s="55"/>
      <c r="GL259" s="55"/>
      <c r="GM259" s="55"/>
    </row>
    <row r="260" spans="1:195" x14ac:dyDescent="0.2">
      <c r="A260" s="55"/>
      <c r="B260" s="55"/>
      <c r="C260" s="55"/>
      <c r="D260" s="55"/>
      <c r="E260" s="55"/>
      <c r="F260" s="55"/>
      <c r="G260" s="55"/>
      <c r="H260" s="55"/>
      <c r="I260" s="55"/>
      <c r="J260" s="55"/>
      <c r="K260" s="55"/>
      <c r="L260" s="55"/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5"/>
      <c r="Z260" s="55"/>
      <c r="AA260" s="55"/>
      <c r="AB260" s="55"/>
      <c r="AC260" s="55"/>
      <c r="AD260" s="55"/>
      <c r="AE260" s="55"/>
      <c r="AF260" s="55"/>
      <c r="AG260" s="55"/>
      <c r="AH260" s="55"/>
      <c r="AI260" s="55"/>
      <c r="AJ260" s="55"/>
      <c r="AK260" s="55"/>
      <c r="AL260" s="55"/>
      <c r="AM260" s="55"/>
      <c r="AN260" s="55"/>
      <c r="AO260" s="55"/>
      <c r="AP260" s="55"/>
      <c r="AQ260" s="55"/>
      <c r="AR260" s="55"/>
      <c r="AS260" s="55"/>
      <c r="AT260" s="55"/>
      <c r="AU260" s="55"/>
      <c r="AV260" s="55"/>
      <c r="AW260" s="55"/>
      <c r="AX260" s="55"/>
      <c r="AY260" s="55"/>
      <c r="AZ260" s="55"/>
      <c r="BA260" s="55"/>
      <c r="BB260" s="55"/>
      <c r="BC260" s="55"/>
      <c r="BD260" s="55"/>
      <c r="BE260" s="55"/>
      <c r="BF260" s="55"/>
      <c r="BG260" s="55"/>
      <c r="BH260" s="55"/>
      <c r="BI260" s="55"/>
      <c r="BJ260" s="55"/>
      <c r="BK260" s="55"/>
      <c r="BL260" s="55"/>
      <c r="BM260" s="55"/>
      <c r="BN260" s="55"/>
      <c r="BO260" s="55"/>
      <c r="BP260" s="55"/>
      <c r="BQ260" s="55"/>
      <c r="BR260" s="55"/>
      <c r="BS260" s="55"/>
      <c r="BT260" s="55"/>
      <c r="BU260" s="55"/>
      <c r="BV260" s="55"/>
      <c r="BW260" s="55"/>
      <c r="BX260" s="55"/>
      <c r="BY260" s="55"/>
      <c r="BZ260" s="55"/>
      <c r="CA260" s="55"/>
      <c r="CB260" s="55"/>
      <c r="CC260" s="55"/>
      <c r="CD260" s="55"/>
      <c r="CE260" s="55"/>
      <c r="CF260" s="55"/>
      <c r="CG260" s="55"/>
      <c r="CH260" s="55"/>
      <c r="CI260" s="55"/>
      <c r="CJ260" s="55"/>
      <c r="CK260" s="55"/>
      <c r="CL260" s="55"/>
      <c r="CM260" s="55"/>
      <c r="CN260" s="55"/>
      <c r="CO260" s="55"/>
      <c r="CP260" s="55"/>
      <c r="CQ260" s="55"/>
      <c r="CR260" s="55"/>
      <c r="CS260" s="55"/>
      <c r="CT260" s="55"/>
      <c r="CU260" s="55"/>
      <c r="CV260" s="55"/>
      <c r="CW260" s="55"/>
      <c r="CX260" s="55"/>
      <c r="CY260" s="55"/>
      <c r="CZ260" s="55"/>
      <c r="DA260" s="55"/>
      <c r="DB260" s="55"/>
      <c r="DC260" s="55"/>
      <c r="DD260" s="55"/>
      <c r="DE260" s="55"/>
      <c r="DF260" s="55"/>
      <c r="DG260" s="55"/>
      <c r="DH260" s="55"/>
      <c r="DI260" s="55"/>
      <c r="DJ260" s="55"/>
      <c r="DK260" s="55"/>
      <c r="DL260" s="55"/>
      <c r="DM260" s="55"/>
      <c r="DN260" s="55"/>
      <c r="DO260" s="55"/>
      <c r="DP260" s="55"/>
      <c r="DQ260" s="55"/>
      <c r="DR260" s="55"/>
      <c r="DS260" s="55"/>
      <c r="DT260" s="55"/>
      <c r="DU260" s="55"/>
      <c r="DV260" s="55"/>
      <c r="DW260" s="55"/>
      <c r="DX260" s="55"/>
      <c r="DY260" s="55"/>
      <c r="DZ260" s="55"/>
      <c r="EA260" s="55"/>
      <c r="EB260" s="55"/>
      <c r="EC260" s="55"/>
      <c r="ED260" s="55"/>
      <c r="EE260" s="55"/>
      <c r="EF260" s="55"/>
      <c r="EG260" s="55"/>
      <c r="EH260" s="55"/>
      <c r="EI260" s="55"/>
      <c r="EJ260" s="55"/>
      <c r="EK260" s="55"/>
      <c r="EL260" s="55"/>
      <c r="EM260" s="55"/>
      <c r="EN260" s="55"/>
      <c r="EO260" s="55"/>
      <c r="EP260" s="55"/>
      <c r="EQ260" s="55"/>
      <c r="ER260" s="55"/>
      <c r="ES260" s="55"/>
      <c r="ET260" s="55"/>
      <c r="EU260" s="55"/>
      <c r="EV260" s="55"/>
      <c r="EW260" s="55"/>
      <c r="EX260" s="55"/>
      <c r="EY260" s="55"/>
      <c r="EZ260" s="55"/>
      <c r="FA260" s="55"/>
      <c r="FB260" s="55"/>
      <c r="FC260" s="55"/>
      <c r="FD260" s="55"/>
      <c r="FE260" s="55"/>
      <c r="FF260" s="55"/>
      <c r="FG260" s="55"/>
      <c r="FH260" s="55"/>
      <c r="FI260" s="55"/>
      <c r="FJ260" s="55"/>
      <c r="FK260" s="55"/>
      <c r="FL260" s="55"/>
      <c r="FM260" s="55"/>
      <c r="FN260" s="55"/>
      <c r="FO260" s="55"/>
      <c r="FP260" s="55"/>
      <c r="FQ260" s="55"/>
      <c r="FR260" s="55"/>
      <c r="FS260" s="55"/>
      <c r="FT260" s="55"/>
      <c r="FU260" s="55"/>
      <c r="FV260" s="55"/>
      <c r="FW260" s="55"/>
      <c r="FX260" s="55"/>
      <c r="FY260" s="55"/>
      <c r="FZ260" s="55"/>
      <c r="GA260" s="55"/>
      <c r="GB260" s="55"/>
      <c r="GC260" s="55"/>
      <c r="GD260" s="55"/>
      <c r="GE260" s="55"/>
      <c r="GF260" s="55"/>
      <c r="GG260" s="55"/>
      <c r="GH260" s="55"/>
      <c r="GI260" s="55"/>
      <c r="GJ260" s="55"/>
      <c r="GK260" s="55"/>
      <c r="GL260" s="55"/>
      <c r="GM260" s="55"/>
    </row>
    <row r="261" spans="1:195" x14ac:dyDescent="0.2">
      <c r="A261" s="55"/>
      <c r="B261" s="55"/>
      <c r="C261" s="55"/>
      <c r="D261" s="55"/>
      <c r="E261" s="55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5"/>
      <c r="Z261" s="55"/>
      <c r="AA261" s="55"/>
      <c r="AB261" s="55"/>
      <c r="AC261" s="55"/>
      <c r="AD261" s="55"/>
      <c r="AE261" s="55"/>
      <c r="AF261" s="55"/>
      <c r="AG261" s="55"/>
      <c r="AH261" s="55"/>
      <c r="AI261" s="55"/>
      <c r="AJ261" s="55"/>
      <c r="AK261" s="55"/>
      <c r="AL261" s="55"/>
      <c r="AM261" s="55"/>
      <c r="AN261" s="55"/>
      <c r="AO261" s="55"/>
      <c r="AP261" s="55"/>
      <c r="AQ261" s="55"/>
      <c r="AR261" s="55"/>
      <c r="AS261" s="55"/>
      <c r="AT261" s="55"/>
      <c r="AU261" s="55"/>
      <c r="AV261" s="55"/>
      <c r="AW261" s="55"/>
      <c r="AX261" s="55"/>
      <c r="AY261" s="55"/>
      <c r="AZ261" s="55"/>
      <c r="BA261" s="55"/>
      <c r="BB261" s="55"/>
      <c r="BC261" s="55"/>
      <c r="BD261" s="55"/>
      <c r="BE261" s="55"/>
      <c r="BF261" s="55"/>
      <c r="BG261" s="55"/>
      <c r="BH261" s="55"/>
      <c r="BI261" s="55"/>
      <c r="BJ261" s="55"/>
      <c r="BK261" s="55"/>
      <c r="BL261" s="55"/>
      <c r="BM261" s="55"/>
      <c r="BN261" s="55"/>
      <c r="BO261" s="55"/>
      <c r="BP261" s="55"/>
      <c r="BQ261" s="55"/>
      <c r="BR261" s="55"/>
      <c r="BS261" s="55"/>
      <c r="BT261" s="55"/>
      <c r="BU261" s="55"/>
      <c r="BV261" s="55"/>
      <c r="BW261" s="55"/>
      <c r="BX261" s="55"/>
      <c r="BY261" s="55"/>
      <c r="BZ261" s="55"/>
      <c r="CA261" s="55"/>
      <c r="CB261" s="55"/>
      <c r="CC261" s="55"/>
      <c r="CD261" s="55"/>
      <c r="CE261" s="55"/>
      <c r="CF261" s="55"/>
      <c r="CG261" s="55"/>
      <c r="CH261" s="55"/>
      <c r="CI261" s="55"/>
      <c r="CJ261" s="55"/>
      <c r="CK261" s="55"/>
      <c r="CL261" s="55"/>
      <c r="CM261" s="55"/>
      <c r="CN261" s="55"/>
      <c r="CO261" s="55"/>
      <c r="CP261" s="55"/>
      <c r="CQ261" s="55"/>
      <c r="CR261" s="55"/>
      <c r="CS261" s="55"/>
      <c r="CT261" s="55"/>
      <c r="CU261" s="55"/>
      <c r="CV261" s="55"/>
      <c r="CW261" s="55"/>
      <c r="CX261" s="55"/>
      <c r="CY261" s="55"/>
      <c r="CZ261" s="55"/>
      <c r="DA261" s="55"/>
      <c r="DB261" s="55"/>
      <c r="DC261" s="55"/>
      <c r="DD261" s="55"/>
      <c r="DE261" s="55"/>
      <c r="DF261" s="55"/>
      <c r="DG261" s="55"/>
      <c r="DH261" s="55"/>
      <c r="DI261" s="55"/>
      <c r="DJ261" s="55"/>
      <c r="DK261" s="55"/>
      <c r="DL261" s="55"/>
      <c r="DM261" s="55"/>
      <c r="DN261" s="55"/>
      <c r="DO261" s="55"/>
      <c r="DP261" s="55"/>
      <c r="DQ261" s="55"/>
      <c r="DR261" s="55"/>
      <c r="DS261" s="55"/>
      <c r="DT261" s="55"/>
      <c r="DU261" s="55"/>
      <c r="DV261" s="55"/>
      <c r="DW261" s="55"/>
      <c r="DX261" s="55"/>
      <c r="DY261" s="55"/>
      <c r="DZ261" s="55"/>
      <c r="EA261" s="55"/>
      <c r="EB261" s="55"/>
      <c r="EC261" s="55"/>
      <c r="ED261" s="55"/>
      <c r="EE261" s="55"/>
      <c r="EF261" s="55"/>
      <c r="EG261" s="55"/>
      <c r="EH261" s="55"/>
      <c r="EI261" s="55"/>
      <c r="EJ261" s="55"/>
      <c r="EK261" s="55"/>
      <c r="EL261" s="55"/>
      <c r="EM261" s="55"/>
      <c r="EN261" s="55"/>
      <c r="EO261" s="55"/>
      <c r="EP261" s="55"/>
      <c r="EQ261" s="55"/>
      <c r="ER261" s="55"/>
      <c r="ES261" s="55"/>
      <c r="ET261" s="55"/>
      <c r="EU261" s="55"/>
      <c r="EV261" s="55"/>
      <c r="EW261" s="55"/>
      <c r="EX261" s="55"/>
      <c r="EY261" s="55"/>
      <c r="EZ261" s="55"/>
      <c r="FA261" s="55"/>
      <c r="FB261" s="55"/>
      <c r="FC261" s="55"/>
      <c r="FD261" s="55"/>
      <c r="FE261" s="55"/>
      <c r="FF261" s="55"/>
      <c r="FG261" s="55"/>
      <c r="FH261" s="55"/>
      <c r="FI261" s="55"/>
      <c r="FJ261" s="55"/>
      <c r="FK261" s="55"/>
      <c r="FL261" s="55"/>
      <c r="FM261" s="55"/>
      <c r="FN261" s="55"/>
      <c r="FO261" s="55"/>
      <c r="FP261" s="55"/>
      <c r="FQ261" s="55"/>
      <c r="FR261" s="55"/>
      <c r="FS261" s="55"/>
      <c r="FT261" s="55"/>
      <c r="FU261" s="55"/>
      <c r="FV261" s="55"/>
      <c r="FW261" s="55"/>
      <c r="FX261" s="55"/>
      <c r="FY261" s="55"/>
      <c r="FZ261" s="55"/>
      <c r="GA261" s="55"/>
      <c r="GB261" s="55"/>
      <c r="GC261" s="55"/>
      <c r="GD261" s="55"/>
      <c r="GE261" s="55"/>
      <c r="GF261" s="55"/>
      <c r="GG261" s="55"/>
      <c r="GH261" s="55"/>
      <c r="GI261" s="55"/>
      <c r="GJ261" s="55"/>
      <c r="GK261" s="55"/>
      <c r="GL261" s="55"/>
      <c r="GM261" s="55"/>
    </row>
    <row r="262" spans="1:195" x14ac:dyDescent="0.2">
      <c r="A262" s="55"/>
      <c r="B262" s="55"/>
      <c r="C262" s="55"/>
      <c r="D262" s="55"/>
      <c r="E262" s="55"/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5"/>
      <c r="Z262" s="55"/>
      <c r="AA262" s="55"/>
      <c r="AB262" s="55"/>
      <c r="AC262" s="55"/>
      <c r="AD262" s="55"/>
      <c r="AE262" s="55"/>
      <c r="AF262" s="55"/>
      <c r="AG262" s="55"/>
      <c r="AH262" s="55"/>
      <c r="AI262" s="55"/>
      <c r="AJ262" s="55"/>
      <c r="AK262" s="55"/>
      <c r="AL262" s="55"/>
      <c r="AM262" s="55"/>
      <c r="AN262" s="55"/>
      <c r="AO262" s="55"/>
      <c r="AP262" s="55"/>
      <c r="AQ262" s="55"/>
      <c r="AR262" s="55"/>
      <c r="AS262" s="55"/>
      <c r="AT262" s="55"/>
      <c r="AU262" s="55"/>
      <c r="AV262" s="55"/>
      <c r="AW262" s="55"/>
      <c r="AX262" s="55"/>
      <c r="AY262" s="55"/>
      <c r="AZ262" s="55"/>
      <c r="BA262" s="55"/>
      <c r="BB262" s="55"/>
      <c r="BC262" s="55"/>
      <c r="BD262" s="55"/>
      <c r="BE262" s="55"/>
      <c r="BF262" s="55"/>
      <c r="BG262" s="55"/>
      <c r="BH262" s="55"/>
      <c r="BI262" s="55"/>
      <c r="BJ262" s="55"/>
      <c r="BK262" s="55"/>
      <c r="BL262" s="55"/>
      <c r="BM262" s="55"/>
      <c r="BN262" s="55"/>
      <c r="BO262" s="55"/>
      <c r="BP262" s="55"/>
      <c r="BQ262" s="55"/>
      <c r="BR262" s="55"/>
      <c r="BS262" s="55"/>
      <c r="BT262" s="55"/>
      <c r="BU262" s="55"/>
      <c r="BV262" s="55"/>
      <c r="BW262" s="55"/>
      <c r="BX262" s="55"/>
      <c r="BY262" s="55"/>
      <c r="BZ262" s="55"/>
      <c r="CA262" s="55"/>
      <c r="CB262" s="55"/>
      <c r="CC262" s="55"/>
      <c r="CD262" s="55"/>
      <c r="CE262" s="55"/>
      <c r="CF262" s="55"/>
      <c r="CG262" s="55"/>
      <c r="CH262" s="55"/>
      <c r="CI262" s="55"/>
      <c r="CJ262" s="55"/>
      <c r="CK262" s="55"/>
      <c r="CL262" s="55"/>
      <c r="CM262" s="55"/>
      <c r="CN262" s="55"/>
      <c r="CO262" s="55"/>
      <c r="CP262" s="55"/>
      <c r="CQ262" s="55"/>
      <c r="CR262" s="55"/>
      <c r="CS262" s="55"/>
      <c r="CT262" s="55"/>
      <c r="CU262" s="55"/>
      <c r="CV262" s="55"/>
      <c r="CW262" s="55"/>
      <c r="CX262" s="55"/>
      <c r="CY262" s="55"/>
      <c r="CZ262" s="55"/>
      <c r="DA262" s="55"/>
      <c r="DB262" s="55"/>
      <c r="DC262" s="55"/>
      <c r="DD262" s="55"/>
      <c r="DE262" s="55"/>
      <c r="DF262" s="55"/>
      <c r="DG262" s="55"/>
      <c r="DH262" s="55"/>
      <c r="DI262" s="55"/>
      <c r="DJ262" s="55"/>
      <c r="DK262" s="55"/>
      <c r="DL262" s="55"/>
      <c r="DM262" s="55"/>
      <c r="DN262" s="55"/>
      <c r="DO262" s="55"/>
      <c r="DP262" s="55"/>
      <c r="DQ262" s="55"/>
      <c r="DR262" s="55"/>
      <c r="DS262" s="55"/>
      <c r="DT262" s="55"/>
      <c r="DU262" s="55"/>
      <c r="DV262" s="55"/>
      <c r="DW262" s="55"/>
      <c r="DX262" s="55"/>
      <c r="DY262" s="55"/>
      <c r="DZ262" s="55"/>
      <c r="EA262" s="55"/>
      <c r="EB262" s="55"/>
      <c r="EC262" s="55"/>
      <c r="ED262" s="55"/>
      <c r="EE262" s="55"/>
      <c r="EF262" s="55"/>
      <c r="EG262" s="55"/>
      <c r="EH262" s="55"/>
      <c r="EI262" s="55"/>
      <c r="EJ262" s="55"/>
      <c r="EK262" s="55"/>
      <c r="EL262" s="55"/>
      <c r="EM262" s="55"/>
      <c r="EN262" s="55"/>
      <c r="EO262" s="55"/>
      <c r="EP262" s="55"/>
      <c r="EQ262" s="55"/>
      <c r="ER262" s="55"/>
      <c r="ES262" s="55"/>
      <c r="ET262" s="55"/>
      <c r="EU262" s="55"/>
      <c r="EV262" s="55"/>
      <c r="EW262" s="55"/>
      <c r="EX262" s="55"/>
      <c r="EY262" s="55"/>
      <c r="EZ262" s="55"/>
      <c r="FA262" s="55"/>
      <c r="FB262" s="55"/>
      <c r="FC262" s="55"/>
      <c r="FD262" s="55"/>
      <c r="FE262" s="55"/>
      <c r="FF262" s="55"/>
      <c r="FG262" s="55"/>
      <c r="FH262" s="55"/>
      <c r="FI262" s="55"/>
      <c r="FJ262" s="55"/>
      <c r="FK262" s="55"/>
      <c r="FL262" s="55"/>
      <c r="FM262" s="55"/>
      <c r="FN262" s="55"/>
      <c r="FO262" s="55"/>
      <c r="FP262" s="55"/>
      <c r="FQ262" s="55"/>
      <c r="FR262" s="55"/>
      <c r="FS262" s="55"/>
      <c r="FT262" s="55"/>
      <c r="FU262" s="55"/>
      <c r="FV262" s="55"/>
      <c r="FW262" s="55"/>
      <c r="FX262" s="55"/>
      <c r="FY262" s="55"/>
      <c r="FZ262" s="55"/>
      <c r="GA262" s="55"/>
      <c r="GB262" s="55"/>
      <c r="GC262" s="55"/>
      <c r="GD262" s="55"/>
      <c r="GE262" s="55"/>
      <c r="GF262" s="55"/>
      <c r="GG262" s="55"/>
      <c r="GH262" s="55"/>
      <c r="GI262" s="55"/>
      <c r="GJ262" s="55"/>
      <c r="GK262" s="55"/>
      <c r="GL262" s="55"/>
      <c r="GM262" s="55"/>
    </row>
    <row r="263" spans="1:195" x14ac:dyDescent="0.2">
      <c r="A263" s="55"/>
      <c r="B263" s="55"/>
      <c r="C263" s="55"/>
      <c r="D263" s="55"/>
      <c r="E263" s="55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55"/>
      <c r="Q263" s="55"/>
      <c r="R263" s="55"/>
      <c r="S263" s="55"/>
      <c r="T263" s="55"/>
      <c r="U263" s="55"/>
      <c r="V263" s="55"/>
      <c r="W263" s="55"/>
      <c r="X263" s="55"/>
      <c r="Y263" s="55"/>
      <c r="Z263" s="55"/>
      <c r="AA263" s="55"/>
      <c r="AB263" s="55"/>
      <c r="AC263" s="55"/>
      <c r="AD263" s="55"/>
      <c r="AE263" s="55"/>
      <c r="AF263" s="55"/>
      <c r="AG263" s="55"/>
      <c r="AH263" s="55"/>
      <c r="AI263" s="55"/>
      <c r="AJ263" s="55"/>
      <c r="AK263" s="55"/>
      <c r="AL263" s="55"/>
      <c r="AM263" s="55"/>
      <c r="AN263" s="55"/>
      <c r="AO263" s="55"/>
      <c r="AP263" s="55"/>
      <c r="AQ263" s="55"/>
      <c r="AR263" s="55"/>
      <c r="AS263" s="55"/>
      <c r="AT263" s="55"/>
      <c r="AU263" s="55"/>
      <c r="AV263" s="55"/>
      <c r="AW263" s="55"/>
      <c r="AX263" s="55"/>
      <c r="AY263" s="55"/>
      <c r="AZ263" s="55"/>
      <c r="BA263" s="55"/>
      <c r="BB263" s="55"/>
      <c r="BC263" s="55"/>
      <c r="BD263" s="55"/>
      <c r="BE263" s="55"/>
      <c r="BF263" s="55"/>
      <c r="BG263" s="55"/>
      <c r="BH263" s="55"/>
      <c r="BI263" s="55"/>
      <c r="BJ263" s="55"/>
      <c r="BK263" s="55"/>
      <c r="BL263" s="55"/>
      <c r="BM263" s="55"/>
      <c r="BN263" s="55"/>
      <c r="BO263" s="55"/>
      <c r="BP263" s="55"/>
      <c r="BQ263" s="55"/>
      <c r="BR263" s="55"/>
      <c r="BS263" s="55"/>
      <c r="BT263" s="55"/>
      <c r="BU263" s="55"/>
      <c r="BV263" s="55"/>
      <c r="BW263" s="55"/>
      <c r="BX263" s="55"/>
      <c r="BY263" s="55"/>
      <c r="BZ263" s="55"/>
      <c r="CA263" s="55"/>
      <c r="CB263" s="55"/>
      <c r="CC263" s="55"/>
      <c r="CD263" s="55"/>
      <c r="CE263" s="55"/>
      <c r="CF263" s="55"/>
      <c r="CG263" s="55"/>
      <c r="CH263" s="55"/>
      <c r="CI263" s="55"/>
      <c r="CJ263" s="55"/>
      <c r="CK263" s="55"/>
      <c r="CL263" s="55"/>
      <c r="CM263" s="55"/>
      <c r="CN263" s="55"/>
      <c r="CO263" s="55"/>
      <c r="CP263" s="55"/>
      <c r="CQ263" s="55"/>
      <c r="CR263" s="55"/>
      <c r="CS263" s="55"/>
      <c r="CT263" s="55"/>
      <c r="CU263" s="55"/>
      <c r="CV263" s="55"/>
      <c r="CW263" s="55"/>
      <c r="CX263" s="55"/>
      <c r="CY263" s="55"/>
      <c r="CZ263" s="55"/>
      <c r="DA263" s="55"/>
      <c r="DB263" s="55"/>
      <c r="DC263" s="55"/>
      <c r="DD263" s="55"/>
      <c r="DE263" s="55"/>
      <c r="DF263" s="55"/>
      <c r="DG263" s="55"/>
      <c r="DH263" s="55"/>
      <c r="DI263" s="55"/>
      <c r="DJ263" s="55"/>
      <c r="DK263" s="55"/>
      <c r="DL263" s="55"/>
      <c r="DM263" s="55"/>
      <c r="DN263" s="55"/>
      <c r="DO263" s="55"/>
      <c r="DP263" s="55"/>
      <c r="DQ263" s="55"/>
      <c r="DR263" s="55"/>
      <c r="DS263" s="55"/>
      <c r="DT263" s="55"/>
      <c r="DU263" s="55"/>
      <c r="DV263" s="55"/>
      <c r="DW263" s="55"/>
      <c r="DX263" s="55"/>
      <c r="DY263" s="55"/>
      <c r="DZ263" s="55"/>
      <c r="EA263" s="55"/>
      <c r="EB263" s="55"/>
      <c r="EC263" s="55"/>
      <c r="ED263" s="55"/>
      <c r="EE263" s="55"/>
      <c r="EF263" s="55"/>
      <c r="EG263" s="55"/>
      <c r="EH263" s="55"/>
      <c r="EI263" s="55"/>
      <c r="EJ263" s="55"/>
      <c r="EK263" s="55"/>
      <c r="EL263" s="55"/>
      <c r="EM263" s="55"/>
      <c r="EN263" s="55"/>
      <c r="EO263" s="55"/>
      <c r="EP263" s="55"/>
      <c r="EQ263" s="55"/>
      <c r="ER263" s="55"/>
      <c r="ES263" s="55"/>
      <c r="ET263" s="55"/>
      <c r="EU263" s="55"/>
      <c r="EV263" s="55"/>
      <c r="EW263" s="55"/>
      <c r="EX263" s="55"/>
      <c r="EY263" s="55"/>
      <c r="EZ263" s="55"/>
      <c r="FA263" s="55"/>
      <c r="FB263" s="55"/>
      <c r="FC263" s="55"/>
      <c r="FD263" s="55"/>
      <c r="FE263" s="55"/>
      <c r="FF263" s="55"/>
      <c r="FG263" s="55"/>
      <c r="FH263" s="55"/>
      <c r="FI263" s="55"/>
      <c r="FJ263" s="55"/>
      <c r="FK263" s="55"/>
      <c r="FL263" s="55"/>
      <c r="FM263" s="55"/>
      <c r="FN263" s="55"/>
      <c r="FO263" s="55"/>
      <c r="FP263" s="55"/>
      <c r="FQ263" s="55"/>
      <c r="FR263" s="55"/>
      <c r="FS263" s="55"/>
      <c r="FT263" s="55"/>
      <c r="FU263" s="55"/>
      <c r="FV263" s="55"/>
      <c r="FW263" s="55"/>
      <c r="FX263" s="55"/>
      <c r="FY263" s="55"/>
      <c r="FZ263" s="55"/>
      <c r="GA263" s="55"/>
      <c r="GB263" s="55"/>
      <c r="GC263" s="55"/>
      <c r="GD263" s="55"/>
      <c r="GE263" s="55"/>
      <c r="GF263" s="55"/>
      <c r="GG263" s="55"/>
      <c r="GH263" s="55"/>
      <c r="GI263" s="55"/>
      <c r="GJ263" s="55"/>
      <c r="GK263" s="55"/>
      <c r="GL263" s="55"/>
      <c r="GM263" s="55"/>
    </row>
    <row r="264" spans="1:195" x14ac:dyDescent="0.2">
      <c r="A264" s="55"/>
      <c r="B264" s="55"/>
      <c r="C264" s="55"/>
      <c r="D264" s="55"/>
      <c r="E264" s="55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55"/>
      <c r="Q264" s="55"/>
      <c r="R264" s="55"/>
      <c r="S264" s="55"/>
      <c r="T264" s="55"/>
      <c r="U264" s="55"/>
      <c r="V264" s="55"/>
      <c r="W264" s="55"/>
      <c r="X264" s="55"/>
      <c r="Y264" s="55"/>
      <c r="Z264" s="55"/>
      <c r="AA264" s="55"/>
      <c r="AB264" s="55"/>
      <c r="AC264" s="55"/>
      <c r="AD264" s="55"/>
      <c r="AE264" s="55"/>
      <c r="AF264" s="55"/>
      <c r="AG264" s="55"/>
      <c r="AH264" s="55"/>
      <c r="AI264" s="55"/>
      <c r="AJ264" s="55"/>
      <c r="AK264" s="55"/>
      <c r="AL264" s="55"/>
      <c r="AM264" s="55"/>
      <c r="AN264" s="55"/>
      <c r="AO264" s="55"/>
      <c r="AP264" s="55"/>
      <c r="AQ264" s="55"/>
      <c r="AR264" s="55"/>
      <c r="AS264" s="55"/>
      <c r="AT264" s="55"/>
      <c r="AU264" s="55"/>
      <c r="AV264" s="55"/>
      <c r="AW264" s="55"/>
      <c r="AX264" s="55"/>
      <c r="AY264" s="55"/>
      <c r="AZ264" s="55"/>
      <c r="BA264" s="55"/>
      <c r="BB264" s="55"/>
      <c r="BC264" s="55"/>
      <c r="BD264" s="55"/>
      <c r="BE264" s="55"/>
      <c r="BF264" s="55"/>
      <c r="BG264" s="55"/>
      <c r="BH264" s="55"/>
      <c r="BI264" s="55"/>
      <c r="BJ264" s="55"/>
      <c r="BK264" s="55"/>
      <c r="BL264" s="55"/>
      <c r="BM264" s="55"/>
      <c r="BN264" s="55"/>
      <c r="BO264" s="55"/>
      <c r="BP264" s="55"/>
      <c r="BQ264" s="55"/>
      <c r="BR264" s="55"/>
      <c r="BS264" s="55"/>
      <c r="BT264" s="55"/>
      <c r="BU264" s="55"/>
      <c r="BV264" s="55"/>
      <c r="BW264" s="55"/>
      <c r="BX264" s="55"/>
      <c r="BY264" s="55"/>
      <c r="BZ264" s="55"/>
      <c r="CA264" s="55"/>
      <c r="CB264" s="55"/>
      <c r="CC264" s="55"/>
      <c r="CD264" s="55"/>
      <c r="CE264" s="55"/>
      <c r="CF264" s="55"/>
      <c r="CG264" s="55"/>
      <c r="CH264" s="55"/>
      <c r="CI264" s="55"/>
      <c r="CJ264" s="55"/>
      <c r="CK264" s="55"/>
      <c r="CL264" s="55"/>
      <c r="CM264" s="55"/>
      <c r="CN264" s="55"/>
      <c r="CO264" s="55"/>
      <c r="CP264" s="55"/>
      <c r="CQ264" s="55"/>
      <c r="CR264" s="55"/>
      <c r="CS264" s="55"/>
      <c r="CT264" s="55"/>
      <c r="CU264" s="55"/>
      <c r="CV264" s="55"/>
      <c r="CW264" s="55"/>
      <c r="CX264" s="55"/>
      <c r="CY264" s="55"/>
      <c r="CZ264" s="55"/>
      <c r="DA264" s="55"/>
      <c r="DB264" s="55"/>
      <c r="DC264" s="55"/>
      <c r="DD264" s="55"/>
      <c r="DE264" s="55"/>
      <c r="DF264" s="55"/>
      <c r="DG264" s="55"/>
      <c r="DH264" s="55"/>
      <c r="DI264" s="55"/>
      <c r="DJ264" s="55"/>
      <c r="DK264" s="55"/>
      <c r="DL264" s="55"/>
      <c r="DM264" s="55"/>
      <c r="DN264" s="55"/>
      <c r="DO264" s="55"/>
      <c r="DP264" s="55"/>
      <c r="DQ264" s="55"/>
      <c r="DR264" s="55"/>
      <c r="DS264" s="55"/>
      <c r="DT264" s="55"/>
      <c r="DU264" s="55"/>
      <c r="DV264" s="55"/>
      <c r="DW264" s="55"/>
      <c r="DX264" s="55"/>
      <c r="DY264" s="55"/>
      <c r="DZ264" s="55"/>
      <c r="EA264" s="55"/>
      <c r="EB264" s="55"/>
      <c r="EC264" s="55"/>
      <c r="ED264" s="55"/>
      <c r="EE264" s="55"/>
      <c r="EF264" s="55"/>
      <c r="EG264" s="55"/>
      <c r="EH264" s="55"/>
      <c r="EI264" s="55"/>
      <c r="EJ264" s="55"/>
      <c r="EK264" s="55"/>
      <c r="EL264" s="55"/>
      <c r="EM264" s="55"/>
      <c r="EN264" s="55"/>
      <c r="EO264" s="55"/>
      <c r="EP264" s="55"/>
      <c r="EQ264" s="55"/>
      <c r="ER264" s="55"/>
      <c r="ES264" s="55"/>
      <c r="ET264" s="55"/>
      <c r="EU264" s="55"/>
      <c r="EV264" s="55"/>
      <c r="EW264" s="55"/>
      <c r="EX264" s="55"/>
      <c r="EY264" s="55"/>
      <c r="EZ264" s="55"/>
      <c r="FA264" s="55"/>
      <c r="FB264" s="55"/>
      <c r="FC264" s="55"/>
      <c r="FD264" s="55"/>
      <c r="FE264" s="55"/>
      <c r="FF264" s="55"/>
      <c r="FG264" s="55"/>
      <c r="FH264" s="55"/>
      <c r="FI264" s="55"/>
      <c r="FJ264" s="55"/>
      <c r="FK264" s="55"/>
      <c r="FL264" s="55"/>
      <c r="FM264" s="55"/>
      <c r="FN264" s="55"/>
      <c r="FO264" s="55"/>
      <c r="FP264" s="55"/>
      <c r="FQ264" s="55"/>
      <c r="FR264" s="55"/>
      <c r="FS264" s="55"/>
      <c r="FT264" s="55"/>
      <c r="FU264" s="55"/>
      <c r="FV264" s="55"/>
      <c r="FW264" s="55"/>
      <c r="FX264" s="55"/>
      <c r="FY264" s="55"/>
      <c r="FZ264" s="55"/>
      <c r="GA264" s="55"/>
      <c r="GB264" s="55"/>
      <c r="GC264" s="55"/>
      <c r="GD264" s="55"/>
      <c r="GE264" s="55"/>
      <c r="GF264" s="55"/>
      <c r="GG264" s="55"/>
      <c r="GH264" s="55"/>
      <c r="GI264" s="55"/>
      <c r="GJ264" s="55"/>
      <c r="GK264" s="55"/>
      <c r="GL264" s="55"/>
      <c r="GM264" s="55"/>
    </row>
    <row r="265" spans="1:195" x14ac:dyDescent="0.2">
      <c r="A265" s="55"/>
      <c r="B265" s="55"/>
      <c r="C265" s="55"/>
      <c r="D265" s="55"/>
      <c r="E265" s="55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55"/>
      <c r="T265" s="55"/>
      <c r="U265" s="55"/>
      <c r="V265" s="55"/>
      <c r="W265" s="55"/>
      <c r="X265" s="55"/>
      <c r="Y265" s="55"/>
      <c r="Z265" s="55"/>
      <c r="AA265" s="55"/>
      <c r="AB265" s="55"/>
      <c r="AC265" s="55"/>
      <c r="AD265" s="55"/>
      <c r="AE265" s="55"/>
      <c r="AF265" s="55"/>
      <c r="AG265" s="55"/>
      <c r="AH265" s="55"/>
      <c r="AI265" s="55"/>
      <c r="AJ265" s="55"/>
      <c r="AK265" s="55"/>
      <c r="AL265" s="55"/>
      <c r="AM265" s="55"/>
      <c r="AN265" s="55"/>
      <c r="AO265" s="55"/>
      <c r="AP265" s="55"/>
      <c r="AQ265" s="55"/>
      <c r="AR265" s="55"/>
      <c r="AS265" s="55"/>
      <c r="AT265" s="55"/>
      <c r="AU265" s="55"/>
      <c r="AV265" s="55"/>
      <c r="AW265" s="55"/>
      <c r="AX265" s="55"/>
      <c r="AY265" s="55"/>
      <c r="AZ265" s="55"/>
      <c r="BA265" s="55"/>
      <c r="BB265" s="55"/>
      <c r="BC265" s="55"/>
      <c r="BD265" s="55"/>
      <c r="BE265" s="55"/>
      <c r="BF265" s="55"/>
      <c r="BG265" s="55"/>
      <c r="BH265" s="55"/>
      <c r="BI265" s="55"/>
      <c r="BJ265" s="55"/>
      <c r="BK265" s="55"/>
      <c r="BL265" s="55"/>
      <c r="BM265" s="55"/>
      <c r="BN265" s="55"/>
      <c r="BO265" s="55"/>
      <c r="BP265" s="55"/>
      <c r="BQ265" s="55"/>
      <c r="BR265" s="55"/>
      <c r="BS265" s="55"/>
      <c r="BT265" s="55"/>
      <c r="BU265" s="55"/>
      <c r="BV265" s="55"/>
      <c r="BW265" s="55"/>
      <c r="BX265" s="55"/>
      <c r="BY265" s="55"/>
      <c r="BZ265" s="55"/>
      <c r="CA265" s="55"/>
      <c r="CB265" s="55"/>
      <c r="CC265" s="55"/>
      <c r="CD265" s="55"/>
      <c r="CE265" s="55"/>
      <c r="CF265" s="55"/>
      <c r="CG265" s="55"/>
      <c r="CH265" s="55"/>
      <c r="CI265" s="55"/>
      <c r="CJ265" s="55"/>
      <c r="CK265" s="55"/>
      <c r="CL265" s="55"/>
      <c r="CM265" s="55"/>
      <c r="CN265" s="55"/>
      <c r="CO265" s="55"/>
      <c r="CP265" s="55"/>
      <c r="CQ265" s="55"/>
      <c r="CR265" s="55"/>
      <c r="CS265" s="55"/>
      <c r="CT265" s="55"/>
      <c r="CU265" s="55"/>
      <c r="CV265" s="55"/>
      <c r="CW265" s="55"/>
      <c r="CX265" s="55"/>
      <c r="CY265" s="55"/>
      <c r="CZ265" s="55"/>
      <c r="DA265" s="55"/>
      <c r="DB265" s="55"/>
      <c r="DC265" s="55"/>
      <c r="DD265" s="55"/>
      <c r="DE265" s="55"/>
      <c r="DF265" s="55"/>
      <c r="DG265" s="55"/>
      <c r="DH265" s="55"/>
      <c r="DI265" s="55"/>
      <c r="DJ265" s="55"/>
      <c r="DK265" s="55"/>
      <c r="DL265" s="55"/>
      <c r="DM265" s="55"/>
      <c r="DN265" s="55"/>
      <c r="DO265" s="55"/>
      <c r="DP265" s="55"/>
      <c r="DQ265" s="55"/>
      <c r="DR265" s="55"/>
      <c r="DS265" s="55"/>
      <c r="DT265" s="55"/>
      <c r="DU265" s="55"/>
      <c r="DV265" s="55"/>
      <c r="DW265" s="55"/>
      <c r="DX265" s="55"/>
      <c r="DY265" s="55"/>
      <c r="DZ265" s="55"/>
      <c r="EA265" s="55"/>
      <c r="EB265" s="55"/>
      <c r="EC265" s="55"/>
      <c r="ED265" s="55"/>
      <c r="EE265" s="55"/>
      <c r="EF265" s="55"/>
      <c r="EG265" s="55"/>
      <c r="EH265" s="55"/>
      <c r="EI265" s="55"/>
      <c r="EJ265" s="55"/>
      <c r="EK265" s="55"/>
      <c r="EL265" s="55"/>
      <c r="EM265" s="55"/>
      <c r="EN265" s="55"/>
      <c r="EO265" s="55"/>
      <c r="EP265" s="55"/>
      <c r="EQ265" s="55"/>
      <c r="ER265" s="55"/>
      <c r="ES265" s="55"/>
      <c r="ET265" s="55"/>
      <c r="EU265" s="55"/>
      <c r="EV265" s="55"/>
      <c r="EW265" s="55"/>
      <c r="EX265" s="55"/>
      <c r="EY265" s="55"/>
      <c r="EZ265" s="55"/>
      <c r="FA265" s="55"/>
      <c r="FB265" s="55"/>
      <c r="FC265" s="55"/>
      <c r="FD265" s="55"/>
      <c r="FE265" s="55"/>
      <c r="FF265" s="55"/>
      <c r="FG265" s="55"/>
      <c r="FH265" s="55"/>
      <c r="FI265" s="55"/>
      <c r="FJ265" s="55"/>
      <c r="FK265" s="55"/>
      <c r="FL265" s="55"/>
      <c r="FM265" s="55"/>
      <c r="FN265" s="55"/>
      <c r="FO265" s="55"/>
      <c r="FP265" s="55"/>
      <c r="FQ265" s="55"/>
      <c r="FR265" s="55"/>
      <c r="FS265" s="55"/>
      <c r="FT265" s="55"/>
      <c r="FU265" s="55"/>
      <c r="FV265" s="55"/>
      <c r="FW265" s="55"/>
      <c r="FX265" s="55"/>
      <c r="FY265" s="55"/>
      <c r="FZ265" s="55"/>
      <c r="GA265" s="55"/>
      <c r="GB265" s="55"/>
      <c r="GC265" s="55"/>
      <c r="GD265" s="55"/>
      <c r="GE265" s="55"/>
      <c r="GF265" s="55"/>
      <c r="GG265" s="55"/>
      <c r="GH265" s="55"/>
      <c r="GI265" s="55"/>
      <c r="GJ265" s="55"/>
      <c r="GK265" s="55"/>
      <c r="GL265" s="55"/>
      <c r="GM265" s="55"/>
    </row>
    <row r="266" spans="1:195" x14ac:dyDescent="0.2">
      <c r="A266" s="55"/>
      <c r="B266" s="55"/>
      <c r="C266" s="55"/>
      <c r="D266" s="55"/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5"/>
      <c r="T266" s="55"/>
      <c r="U266" s="55"/>
      <c r="V266" s="55"/>
      <c r="W266" s="55"/>
      <c r="X266" s="55"/>
      <c r="Y266" s="55"/>
      <c r="Z266" s="55"/>
      <c r="AA266" s="55"/>
      <c r="AB266" s="55"/>
      <c r="AC266" s="55"/>
      <c r="AD266" s="55"/>
      <c r="AE266" s="55"/>
      <c r="AF266" s="55"/>
      <c r="AG266" s="55"/>
      <c r="AH266" s="55"/>
      <c r="AI266" s="55"/>
      <c r="AJ266" s="55"/>
      <c r="AK266" s="55"/>
      <c r="AL266" s="55"/>
      <c r="AM266" s="55"/>
      <c r="AN266" s="55"/>
      <c r="AO266" s="55"/>
      <c r="AP266" s="55"/>
      <c r="AQ266" s="55"/>
      <c r="AR266" s="55"/>
      <c r="AS266" s="55"/>
      <c r="AT266" s="55"/>
      <c r="AU266" s="55"/>
      <c r="AV266" s="55"/>
      <c r="AW266" s="55"/>
      <c r="AX266" s="55"/>
      <c r="AY266" s="55"/>
      <c r="AZ266" s="55"/>
      <c r="BA266" s="55"/>
      <c r="BB266" s="55"/>
      <c r="BC266" s="55"/>
      <c r="BD266" s="55"/>
      <c r="BE266" s="55"/>
      <c r="BF266" s="55"/>
      <c r="BG266" s="55"/>
      <c r="BH266" s="55"/>
      <c r="BI266" s="55"/>
      <c r="BJ266" s="55"/>
      <c r="BK266" s="55"/>
      <c r="BL266" s="55"/>
      <c r="BM266" s="55"/>
      <c r="BN266" s="55"/>
      <c r="BO266" s="55"/>
      <c r="BP266" s="55"/>
      <c r="BQ266" s="55"/>
      <c r="BR266" s="55"/>
      <c r="BS266" s="55"/>
      <c r="BT266" s="55"/>
      <c r="BU266" s="55"/>
      <c r="BV266" s="55"/>
      <c r="BW266" s="55"/>
      <c r="BX266" s="55"/>
      <c r="BY266" s="55"/>
      <c r="BZ266" s="55"/>
      <c r="CA266" s="55"/>
      <c r="CB266" s="55"/>
      <c r="CC266" s="55"/>
      <c r="CD266" s="55"/>
      <c r="CE266" s="55"/>
      <c r="CF266" s="55"/>
      <c r="CG266" s="55"/>
      <c r="CH266" s="55"/>
      <c r="CI266" s="55"/>
      <c r="CJ266" s="55"/>
      <c r="CK266" s="55"/>
      <c r="CL266" s="55"/>
      <c r="CM266" s="55"/>
      <c r="CN266" s="55"/>
      <c r="CO266" s="55"/>
      <c r="CP266" s="55"/>
      <c r="CQ266" s="55"/>
      <c r="CR266" s="55"/>
      <c r="CS266" s="55"/>
      <c r="CT266" s="55"/>
      <c r="CU266" s="55"/>
      <c r="CV266" s="55"/>
      <c r="CW266" s="55"/>
      <c r="CX266" s="55"/>
      <c r="CY266" s="55"/>
      <c r="CZ266" s="55"/>
      <c r="DA266" s="55"/>
      <c r="DB266" s="55"/>
      <c r="DC266" s="55"/>
      <c r="DD266" s="55"/>
      <c r="DE266" s="55"/>
      <c r="DF266" s="55"/>
      <c r="DG266" s="55"/>
      <c r="DH266" s="55"/>
      <c r="DI266" s="55"/>
      <c r="DJ266" s="55"/>
      <c r="DK266" s="55"/>
      <c r="DL266" s="55"/>
      <c r="DM266" s="55"/>
      <c r="DN266" s="55"/>
      <c r="DO266" s="55"/>
      <c r="DP266" s="55"/>
      <c r="DQ266" s="55"/>
      <c r="DR266" s="55"/>
      <c r="DS266" s="55"/>
      <c r="DT266" s="55"/>
      <c r="DU266" s="55"/>
      <c r="DV266" s="55"/>
      <c r="DW266" s="55"/>
      <c r="DX266" s="55"/>
      <c r="DY266" s="55"/>
      <c r="DZ266" s="55"/>
      <c r="EA266" s="55"/>
      <c r="EB266" s="55"/>
      <c r="EC266" s="55"/>
      <c r="ED266" s="55"/>
      <c r="EE266" s="55"/>
      <c r="EF266" s="55"/>
      <c r="EG266" s="55"/>
      <c r="EH266" s="55"/>
      <c r="EI266" s="55"/>
      <c r="EJ266" s="55"/>
      <c r="EK266" s="55"/>
      <c r="EL266" s="55"/>
      <c r="EM266" s="55"/>
      <c r="EN266" s="55"/>
      <c r="EO266" s="55"/>
      <c r="EP266" s="55"/>
      <c r="EQ266" s="55"/>
      <c r="ER266" s="55"/>
      <c r="ES266" s="55"/>
      <c r="ET266" s="55"/>
      <c r="EU266" s="55"/>
      <c r="EV266" s="55"/>
      <c r="EW266" s="55"/>
      <c r="EX266" s="55"/>
      <c r="EY266" s="55"/>
      <c r="EZ266" s="55"/>
      <c r="FA266" s="55"/>
      <c r="FB266" s="55"/>
      <c r="FC266" s="55"/>
      <c r="FD266" s="55"/>
      <c r="FE266" s="55"/>
      <c r="FF266" s="55"/>
      <c r="FG266" s="55"/>
      <c r="FH266" s="55"/>
      <c r="FI266" s="55"/>
      <c r="FJ266" s="55"/>
      <c r="FK266" s="55"/>
      <c r="FL266" s="55"/>
      <c r="FM266" s="55"/>
      <c r="FN266" s="55"/>
      <c r="FO266" s="55"/>
      <c r="FP266" s="55"/>
      <c r="FQ266" s="55"/>
      <c r="FR266" s="55"/>
      <c r="FS266" s="55"/>
      <c r="FT266" s="55"/>
      <c r="FU266" s="55"/>
      <c r="FV266" s="55"/>
      <c r="FW266" s="55"/>
      <c r="FX266" s="55"/>
      <c r="FY266" s="55"/>
      <c r="FZ266" s="55"/>
      <c r="GA266" s="55"/>
      <c r="GB266" s="55"/>
      <c r="GC266" s="55"/>
      <c r="GD266" s="55"/>
      <c r="GE266" s="55"/>
      <c r="GF266" s="55"/>
      <c r="GG266" s="55"/>
      <c r="GH266" s="55"/>
      <c r="GI266" s="55"/>
      <c r="GJ266" s="55"/>
      <c r="GK266" s="55"/>
      <c r="GL266" s="55"/>
      <c r="GM266" s="55"/>
    </row>
    <row r="267" spans="1:195" x14ac:dyDescent="0.2">
      <c r="A267" s="55"/>
      <c r="B267" s="55"/>
      <c r="C267" s="55"/>
      <c r="D267" s="55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5"/>
      <c r="T267" s="55"/>
      <c r="U267" s="55"/>
      <c r="V267" s="55"/>
      <c r="W267" s="55"/>
      <c r="X267" s="55"/>
      <c r="Y267" s="55"/>
      <c r="Z267" s="55"/>
      <c r="AA267" s="55"/>
      <c r="AB267" s="55"/>
      <c r="AC267" s="55"/>
      <c r="AD267" s="55"/>
      <c r="AE267" s="55"/>
      <c r="AF267" s="55"/>
      <c r="AG267" s="55"/>
      <c r="AH267" s="55"/>
      <c r="AI267" s="55"/>
      <c r="AJ267" s="55"/>
      <c r="AK267" s="55"/>
      <c r="AL267" s="55"/>
      <c r="AM267" s="55"/>
      <c r="AN267" s="55"/>
      <c r="AO267" s="55"/>
      <c r="AP267" s="55"/>
      <c r="AQ267" s="55"/>
      <c r="AR267" s="55"/>
      <c r="AS267" s="55"/>
      <c r="AT267" s="55"/>
      <c r="AU267" s="55"/>
      <c r="AV267" s="55"/>
      <c r="AW267" s="55"/>
      <c r="AX267" s="55"/>
      <c r="AY267" s="55"/>
      <c r="AZ267" s="55"/>
      <c r="BA267" s="55"/>
      <c r="BB267" s="55"/>
      <c r="BC267" s="55"/>
      <c r="BD267" s="55"/>
      <c r="BE267" s="55"/>
      <c r="BF267" s="55"/>
      <c r="BG267" s="55"/>
      <c r="BH267" s="55"/>
      <c r="BI267" s="55"/>
      <c r="BJ267" s="55"/>
      <c r="BK267" s="55"/>
      <c r="BL267" s="55"/>
      <c r="BM267" s="55"/>
      <c r="BN267" s="55"/>
      <c r="BO267" s="55"/>
      <c r="BP267" s="55"/>
      <c r="BQ267" s="55"/>
      <c r="BR267" s="55"/>
      <c r="BS267" s="55"/>
      <c r="BT267" s="55"/>
      <c r="BU267" s="55"/>
      <c r="BV267" s="55"/>
      <c r="BW267" s="55"/>
      <c r="BX267" s="55"/>
      <c r="BY267" s="55"/>
      <c r="BZ267" s="55"/>
      <c r="CA267" s="55"/>
      <c r="CB267" s="55"/>
      <c r="CC267" s="55"/>
      <c r="CD267" s="55"/>
      <c r="CE267" s="55"/>
      <c r="CF267" s="55"/>
      <c r="CG267" s="55"/>
      <c r="CH267" s="55"/>
      <c r="CI267" s="55"/>
      <c r="CJ267" s="55"/>
      <c r="CK267" s="55"/>
      <c r="CL267" s="55"/>
      <c r="CM267" s="55"/>
      <c r="CN267" s="55"/>
      <c r="CO267" s="55"/>
      <c r="CP267" s="55"/>
      <c r="CQ267" s="55"/>
      <c r="CR267" s="55"/>
      <c r="CS267" s="55"/>
      <c r="CT267" s="55"/>
      <c r="CU267" s="55"/>
      <c r="CV267" s="55"/>
      <c r="CW267" s="55"/>
      <c r="CX267" s="55"/>
      <c r="CY267" s="55"/>
      <c r="CZ267" s="55"/>
      <c r="DA267" s="55"/>
      <c r="DB267" s="55"/>
      <c r="DC267" s="55"/>
      <c r="DD267" s="55"/>
      <c r="DE267" s="55"/>
      <c r="DF267" s="55"/>
      <c r="DG267" s="55"/>
      <c r="DH267" s="55"/>
      <c r="DI267" s="55"/>
      <c r="DJ267" s="55"/>
      <c r="DK267" s="55"/>
      <c r="DL267" s="55"/>
      <c r="DM267" s="55"/>
      <c r="DN267" s="55"/>
      <c r="DO267" s="55"/>
      <c r="DP267" s="55"/>
      <c r="DQ267" s="55"/>
      <c r="DR267" s="55"/>
      <c r="DS267" s="55"/>
      <c r="DT267" s="55"/>
      <c r="DU267" s="55"/>
      <c r="DV267" s="55"/>
      <c r="DW267" s="55"/>
      <c r="DX267" s="55"/>
      <c r="DY267" s="55"/>
      <c r="DZ267" s="55"/>
      <c r="EA267" s="55"/>
      <c r="EB267" s="55"/>
      <c r="EC267" s="55"/>
      <c r="ED267" s="55"/>
      <c r="EE267" s="55"/>
      <c r="EF267" s="55"/>
      <c r="EG267" s="55"/>
      <c r="EH267" s="55"/>
      <c r="EI267" s="55"/>
      <c r="EJ267" s="55"/>
      <c r="EK267" s="55"/>
      <c r="EL267" s="55"/>
      <c r="EM267" s="55"/>
      <c r="EN267" s="55"/>
      <c r="EO267" s="55"/>
      <c r="EP267" s="55"/>
      <c r="EQ267" s="55"/>
      <c r="ER267" s="55"/>
      <c r="ES267" s="55"/>
      <c r="ET267" s="55"/>
      <c r="EU267" s="55"/>
      <c r="EV267" s="55"/>
      <c r="EW267" s="55"/>
      <c r="EX267" s="55"/>
      <c r="EY267" s="55"/>
      <c r="EZ267" s="55"/>
      <c r="FA267" s="55"/>
      <c r="FB267" s="55"/>
      <c r="FC267" s="55"/>
      <c r="FD267" s="55"/>
      <c r="FE267" s="55"/>
      <c r="FF267" s="55"/>
      <c r="FG267" s="55"/>
      <c r="FH267" s="55"/>
      <c r="FI267" s="55"/>
      <c r="FJ267" s="55"/>
      <c r="FK267" s="55"/>
      <c r="FL267" s="55"/>
      <c r="FM267" s="55"/>
      <c r="FN267" s="55"/>
      <c r="FO267" s="55"/>
      <c r="FP267" s="55"/>
      <c r="FQ267" s="55"/>
      <c r="FR267" s="55"/>
      <c r="FS267" s="55"/>
      <c r="FT267" s="55"/>
      <c r="FU267" s="55"/>
      <c r="FV267" s="55"/>
      <c r="FW267" s="55"/>
      <c r="FX267" s="55"/>
      <c r="FY267" s="55"/>
      <c r="FZ267" s="55"/>
      <c r="GA267" s="55"/>
      <c r="GB267" s="55"/>
      <c r="GC267" s="55"/>
      <c r="GD267" s="55"/>
      <c r="GE267" s="55"/>
      <c r="GF267" s="55"/>
      <c r="GG267" s="55"/>
      <c r="GH267" s="55"/>
      <c r="GI267" s="55"/>
      <c r="GJ267" s="55"/>
      <c r="GK267" s="55"/>
      <c r="GL267" s="55"/>
      <c r="GM267" s="55"/>
    </row>
    <row r="268" spans="1:195" x14ac:dyDescent="0.2">
      <c r="A268" s="55"/>
      <c r="B268" s="55"/>
      <c r="C268" s="55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5"/>
      <c r="T268" s="55"/>
      <c r="U268" s="55"/>
      <c r="V268" s="55"/>
      <c r="W268" s="55"/>
      <c r="X268" s="55"/>
      <c r="Y268" s="55"/>
      <c r="Z268" s="55"/>
      <c r="AA268" s="55"/>
      <c r="AB268" s="55"/>
      <c r="AC268" s="55"/>
      <c r="AD268" s="55"/>
      <c r="AE268" s="55"/>
      <c r="AF268" s="55"/>
      <c r="AG268" s="55"/>
      <c r="AH268" s="55"/>
      <c r="AI268" s="55"/>
      <c r="AJ268" s="55"/>
      <c r="AK268" s="55"/>
      <c r="AL268" s="55"/>
      <c r="AM268" s="55"/>
      <c r="AN268" s="55"/>
      <c r="AO268" s="55"/>
      <c r="AP268" s="55"/>
      <c r="AQ268" s="55"/>
      <c r="AR268" s="55"/>
      <c r="AS268" s="55"/>
      <c r="AT268" s="55"/>
      <c r="AU268" s="55"/>
      <c r="AV268" s="55"/>
      <c r="AW268" s="55"/>
      <c r="AX268" s="55"/>
      <c r="AY268" s="55"/>
      <c r="AZ268" s="55"/>
      <c r="BA268" s="55"/>
      <c r="BB268" s="55"/>
      <c r="BC268" s="55"/>
      <c r="BD268" s="55"/>
      <c r="BE268" s="55"/>
      <c r="BF268" s="55"/>
      <c r="BG268" s="55"/>
      <c r="BH268" s="55"/>
      <c r="BI268" s="55"/>
      <c r="BJ268" s="55"/>
      <c r="BK268" s="55"/>
      <c r="BL268" s="55"/>
      <c r="BM268" s="55"/>
      <c r="BN268" s="55"/>
      <c r="BO268" s="55"/>
      <c r="BP268" s="55"/>
      <c r="BQ268" s="55"/>
      <c r="BR268" s="55"/>
      <c r="BS268" s="55"/>
      <c r="BT268" s="55"/>
      <c r="BU268" s="55"/>
      <c r="BV268" s="55"/>
      <c r="BW268" s="55"/>
      <c r="BX268" s="55"/>
      <c r="BY268" s="55"/>
      <c r="BZ268" s="55"/>
      <c r="CA268" s="55"/>
      <c r="CB268" s="55"/>
      <c r="CC268" s="55"/>
      <c r="CD268" s="55"/>
      <c r="CE268" s="55"/>
      <c r="CF268" s="55"/>
      <c r="CG268" s="55"/>
      <c r="CH268" s="55"/>
      <c r="CI268" s="55"/>
      <c r="CJ268" s="55"/>
      <c r="CK268" s="55"/>
      <c r="CL268" s="55"/>
      <c r="CM268" s="55"/>
      <c r="CN268" s="55"/>
      <c r="CO268" s="55"/>
      <c r="CP268" s="55"/>
      <c r="CQ268" s="55"/>
      <c r="CR268" s="55"/>
      <c r="CS268" s="55"/>
      <c r="CT268" s="55"/>
      <c r="CU268" s="55"/>
      <c r="CV268" s="55"/>
      <c r="CW268" s="55"/>
      <c r="CX268" s="55"/>
      <c r="CY268" s="55"/>
      <c r="CZ268" s="55"/>
      <c r="DA268" s="55"/>
      <c r="DB268" s="55"/>
      <c r="DC268" s="55"/>
      <c r="DD268" s="55"/>
      <c r="DE268" s="55"/>
      <c r="DF268" s="55"/>
      <c r="DG268" s="55"/>
      <c r="DH268" s="55"/>
      <c r="DI268" s="55"/>
      <c r="DJ268" s="55"/>
      <c r="DK268" s="55"/>
      <c r="DL268" s="55"/>
      <c r="DM268" s="55"/>
      <c r="DN268" s="55"/>
      <c r="DO268" s="55"/>
      <c r="DP268" s="55"/>
      <c r="DQ268" s="55"/>
      <c r="DR268" s="55"/>
      <c r="DS268" s="55"/>
      <c r="DT268" s="55"/>
      <c r="DU268" s="55"/>
      <c r="DV268" s="55"/>
      <c r="DW268" s="55"/>
      <c r="DX268" s="55"/>
      <c r="DY268" s="55"/>
      <c r="DZ268" s="55"/>
      <c r="EA268" s="55"/>
      <c r="EB268" s="55"/>
      <c r="EC268" s="55"/>
      <c r="ED268" s="55"/>
      <c r="EE268" s="55"/>
      <c r="EF268" s="55"/>
      <c r="EG268" s="55"/>
      <c r="EH268" s="55"/>
      <c r="EI268" s="55"/>
      <c r="EJ268" s="55"/>
      <c r="EK268" s="55"/>
      <c r="EL268" s="55"/>
      <c r="EM268" s="55"/>
      <c r="EN268" s="55"/>
      <c r="EO268" s="55"/>
      <c r="EP268" s="55"/>
      <c r="EQ268" s="55"/>
      <c r="ER268" s="55"/>
      <c r="ES268" s="55"/>
      <c r="ET268" s="55"/>
      <c r="EU268" s="55"/>
      <c r="EV268" s="55"/>
      <c r="EW268" s="55"/>
      <c r="EX268" s="55"/>
      <c r="EY268" s="55"/>
      <c r="EZ268" s="55"/>
      <c r="FA268" s="55"/>
      <c r="FB268" s="55"/>
      <c r="FC268" s="55"/>
      <c r="FD268" s="55"/>
      <c r="FE268" s="55"/>
      <c r="FF268" s="55"/>
      <c r="FG268" s="55"/>
      <c r="FH268" s="55"/>
      <c r="FI268" s="55"/>
      <c r="FJ268" s="55"/>
      <c r="FK268" s="55"/>
      <c r="FL268" s="55"/>
      <c r="FM268" s="55"/>
      <c r="FN268" s="55"/>
      <c r="FO268" s="55"/>
      <c r="FP268" s="55"/>
      <c r="FQ268" s="55"/>
      <c r="FR268" s="55"/>
      <c r="FS268" s="55"/>
      <c r="FT268" s="55"/>
      <c r="FU268" s="55"/>
      <c r="FV268" s="55"/>
      <c r="FW268" s="55"/>
      <c r="FX268" s="55"/>
      <c r="FY268" s="55"/>
      <c r="FZ268" s="55"/>
      <c r="GA268" s="55"/>
      <c r="GB268" s="55"/>
      <c r="GC268" s="55"/>
      <c r="GD268" s="55"/>
      <c r="GE268" s="55"/>
      <c r="GF268" s="55"/>
      <c r="GG268" s="55"/>
      <c r="GH268" s="55"/>
      <c r="GI268" s="55"/>
      <c r="GJ268" s="55"/>
      <c r="GK268" s="55"/>
      <c r="GL268" s="55"/>
      <c r="GM268" s="55"/>
    </row>
    <row r="269" spans="1:195" x14ac:dyDescent="0.2">
      <c r="A269" s="55"/>
      <c r="B269" s="55"/>
      <c r="C269" s="55"/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5"/>
      <c r="T269" s="55"/>
      <c r="U269" s="55"/>
      <c r="V269" s="55"/>
      <c r="W269" s="55"/>
      <c r="X269" s="55"/>
      <c r="Y269" s="55"/>
      <c r="Z269" s="55"/>
      <c r="AA269" s="55"/>
      <c r="AB269" s="55"/>
      <c r="AC269" s="55"/>
      <c r="AD269" s="55"/>
      <c r="AE269" s="55"/>
      <c r="AF269" s="55"/>
      <c r="AG269" s="55"/>
      <c r="AH269" s="55"/>
      <c r="AI269" s="55"/>
      <c r="AJ269" s="55"/>
      <c r="AK269" s="55"/>
      <c r="AL269" s="55"/>
      <c r="AM269" s="55"/>
      <c r="AN269" s="55"/>
      <c r="AO269" s="55"/>
      <c r="AP269" s="55"/>
      <c r="AQ269" s="55"/>
      <c r="AR269" s="55"/>
      <c r="AS269" s="55"/>
      <c r="AT269" s="55"/>
      <c r="AU269" s="55"/>
      <c r="AV269" s="55"/>
      <c r="AW269" s="55"/>
      <c r="AX269" s="55"/>
      <c r="AY269" s="55"/>
      <c r="AZ269" s="55"/>
      <c r="BA269" s="55"/>
      <c r="BB269" s="55"/>
      <c r="BC269" s="55"/>
      <c r="BD269" s="55"/>
      <c r="BE269" s="55"/>
      <c r="BF269" s="55"/>
      <c r="BG269" s="55"/>
      <c r="BH269" s="55"/>
      <c r="BI269" s="55"/>
      <c r="BJ269" s="55"/>
      <c r="BK269" s="55"/>
      <c r="BL269" s="55"/>
      <c r="BM269" s="55"/>
      <c r="BN269" s="55"/>
      <c r="BO269" s="55"/>
      <c r="BP269" s="55"/>
      <c r="BQ269" s="55"/>
      <c r="BR269" s="55"/>
      <c r="BS269" s="55"/>
      <c r="BT269" s="55"/>
      <c r="BU269" s="55"/>
      <c r="BV269" s="55"/>
      <c r="BW269" s="55"/>
      <c r="BX269" s="55"/>
      <c r="BY269" s="55"/>
      <c r="BZ269" s="55"/>
      <c r="CA269" s="55"/>
      <c r="CB269" s="55"/>
      <c r="CC269" s="55"/>
      <c r="CD269" s="55"/>
      <c r="CE269" s="55"/>
      <c r="CF269" s="55"/>
      <c r="CG269" s="55"/>
      <c r="CH269" s="55"/>
      <c r="CI269" s="55"/>
      <c r="CJ269" s="55"/>
      <c r="CK269" s="55"/>
      <c r="CL269" s="55"/>
      <c r="CM269" s="55"/>
      <c r="CN269" s="55"/>
      <c r="CO269" s="55"/>
      <c r="CP269" s="55"/>
      <c r="CQ269" s="55"/>
      <c r="CR269" s="55"/>
      <c r="CS269" s="55"/>
      <c r="CT269" s="55"/>
      <c r="CU269" s="55"/>
      <c r="CV269" s="55"/>
      <c r="CW269" s="55"/>
      <c r="CX269" s="55"/>
      <c r="CY269" s="55"/>
      <c r="CZ269" s="55"/>
      <c r="DA269" s="55"/>
      <c r="DB269" s="55"/>
      <c r="DC269" s="55"/>
      <c r="DD269" s="55"/>
      <c r="DE269" s="55"/>
      <c r="DF269" s="55"/>
      <c r="DG269" s="55"/>
      <c r="DH269" s="55"/>
      <c r="DI269" s="55"/>
      <c r="DJ269" s="55"/>
      <c r="DK269" s="55"/>
      <c r="DL269" s="55"/>
      <c r="DM269" s="55"/>
      <c r="DN269" s="55"/>
      <c r="DO269" s="55"/>
      <c r="DP269" s="55"/>
      <c r="DQ269" s="55"/>
      <c r="DR269" s="55"/>
      <c r="DS269" s="55"/>
      <c r="DT269" s="55"/>
      <c r="DU269" s="55"/>
      <c r="DV269" s="55"/>
      <c r="DW269" s="55"/>
      <c r="DX269" s="55"/>
      <c r="DY269" s="55"/>
      <c r="DZ269" s="55"/>
      <c r="EA269" s="55"/>
      <c r="EB269" s="55"/>
      <c r="EC269" s="55"/>
      <c r="ED269" s="55"/>
      <c r="EE269" s="55"/>
      <c r="EF269" s="55"/>
      <c r="EG269" s="55"/>
      <c r="EH269" s="55"/>
      <c r="EI269" s="55"/>
      <c r="EJ269" s="55"/>
      <c r="EK269" s="55"/>
      <c r="EL269" s="55"/>
      <c r="EM269" s="55"/>
      <c r="EN269" s="55"/>
      <c r="EO269" s="55"/>
      <c r="EP269" s="55"/>
      <c r="EQ269" s="55"/>
      <c r="ER269" s="55"/>
      <c r="ES269" s="55"/>
      <c r="ET269" s="55"/>
      <c r="EU269" s="55"/>
      <c r="EV269" s="55"/>
      <c r="EW269" s="55"/>
      <c r="EX269" s="55"/>
      <c r="EY269" s="55"/>
      <c r="EZ269" s="55"/>
      <c r="FA269" s="55"/>
      <c r="FB269" s="55"/>
      <c r="FC269" s="55"/>
      <c r="FD269" s="55"/>
      <c r="FE269" s="55"/>
      <c r="FF269" s="55"/>
      <c r="FG269" s="55"/>
      <c r="FH269" s="55"/>
      <c r="FI269" s="55"/>
      <c r="FJ269" s="55"/>
      <c r="FK269" s="55"/>
      <c r="FL269" s="55"/>
      <c r="FM269" s="55"/>
      <c r="FN269" s="55"/>
      <c r="FO269" s="55"/>
      <c r="FP269" s="55"/>
      <c r="FQ269" s="55"/>
      <c r="FR269" s="55"/>
      <c r="FS269" s="55"/>
      <c r="FT269" s="55"/>
      <c r="FU269" s="55"/>
      <c r="FV269" s="55"/>
      <c r="FW269" s="55"/>
      <c r="FX269" s="55"/>
      <c r="FY269" s="55"/>
      <c r="FZ269" s="55"/>
      <c r="GA269" s="55"/>
      <c r="GB269" s="55"/>
      <c r="GC269" s="55"/>
      <c r="GD269" s="55"/>
      <c r="GE269" s="55"/>
      <c r="GF269" s="55"/>
      <c r="GG269" s="55"/>
      <c r="GH269" s="55"/>
      <c r="GI269" s="55"/>
      <c r="GJ269" s="55"/>
      <c r="GK269" s="55"/>
      <c r="GL269" s="55"/>
      <c r="GM269" s="55"/>
    </row>
    <row r="270" spans="1:195" x14ac:dyDescent="0.2">
      <c r="A270" s="55"/>
      <c r="B270" s="55"/>
      <c r="C270" s="55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  <c r="T270" s="55"/>
      <c r="U270" s="55"/>
      <c r="V270" s="55"/>
      <c r="W270" s="55"/>
      <c r="X270" s="55"/>
      <c r="Y270" s="55"/>
      <c r="Z270" s="55"/>
      <c r="AA270" s="55"/>
      <c r="AB270" s="55"/>
      <c r="AC270" s="55"/>
      <c r="AD270" s="55"/>
      <c r="AE270" s="55"/>
      <c r="AF270" s="55"/>
      <c r="AG270" s="55"/>
      <c r="AH270" s="55"/>
      <c r="AI270" s="55"/>
      <c r="AJ270" s="55"/>
      <c r="AK270" s="55"/>
      <c r="AL270" s="55"/>
      <c r="AM270" s="55"/>
      <c r="AN270" s="55"/>
      <c r="AO270" s="55"/>
      <c r="AP270" s="55"/>
      <c r="AQ270" s="55"/>
      <c r="AR270" s="55"/>
      <c r="AS270" s="55"/>
      <c r="AT270" s="55"/>
      <c r="AU270" s="55"/>
      <c r="AV270" s="55"/>
      <c r="AW270" s="55"/>
      <c r="AX270" s="55"/>
      <c r="AY270" s="55"/>
      <c r="AZ270" s="55"/>
      <c r="BA270" s="55"/>
      <c r="BB270" s="55"/>
      <c r="BC270" s="55"/>
      <c r="BD270" s="55"/>
      <c r="BE270" s="55"/>
      <c r="BF270" s="55"/>
      <c r="BG270" s="55"/>
      <c r="BH270" s="55"/>
      <c r="BI270" s="55"/>
      <c r="BJ270" s="55"/>
      <c r="BK270" s="55"/>
      <c r="BL270" s="55"/>
      <c r="BM270" s="55"/>
      <c r="BN270" s="55"/>
      <c r="BO270" s="55"/>
      <c r="BP270" s="55"/>
      <c r="BQ270" s="55"/>
      <c r="BR270" s="55"/>
      <c r="BS270" s="55"/>
      <c r="BT270" s="55"/>
      <c r="BU270" s="55"/>
      <c r="BV270" s="55"/>
      <c r="BW270" s="55"/>
      <c r="BX270" s="55"/>
      <c r="BY270" s="55"/>
      <c r="BZ270" s="55"/>
      <c r="CA270" s="55"/>
      <c r="CB270" s="55"/>
      <c r="CC270" s="55"/>
      <c r="CD270" s="55"/>
      <c r="CE270" s="55"/>
      <c r="CF270" s="55"/>
      <c r="CG270" s="55"/>
      <c r="CH270" s="55"/>
      <c r="CI270" s="55"/>
      <c r="CJ270" s="55"/>
      <c r="CK270" s="55"/>
      <c r="CL270" s="55"/>
      <c r="CM270" s="55"/>
      <c r="CN270" s="55"/>
      <c r="CO270" s="55"/>
      <c r="CP270" s="55"/>
      <c r="CQ270" s="55"/>
      <c r="CR270" s="55"/>
      <c r="CS270" s="55"/>
      <c r="CT270" s="55"/>
      <c r="CU270" s="55"/>
      <c r="CV270" s="55"/>
      <c r="CW270" s="55"/>
      <c r="CX270" s="55"/>
      <c r="CY270" s="55"/>
      <c r="CZ270" s="55"/>
      <c r="DA270" s="55"/>
      <c r="DB270" s="55"/>
      <c r="DC270" s="55"/>
      <c r="DD270" s="55"/>
      <c r="DE270" s="55"/>
      <c r="DF270" s="55"/>
      <c r="DG270" s="55"/>
      <c r="DH270" s="55"/>
      <c r="DI270" s="55"/>
      <c r="DJ270" s="55"/>
      <c r="DK270" s="55"/>
      <c r="DL270" s="55"/>
      <c r="DM270" s="55"/>
      <c r="DN270" s="55"/>
      <c r="DO270" s="55"/>
      <c r="DP270" s="55"/>
      <c r="DQ270" s="55"/>
      <c r="DR270" s="55"/>
      <c r="DS270" s="55"/>
      <c r="DT270" s="55"/>
      <c r="DU270" s="55"/>
      <c r="DV270" s="55"/>
      <c r="DW270" s="55"/>
      <c r="DX270" s="55"/>
      <c r="DY270" s="55"/>
      <c r="DZ270" s="55"/>
      <c r="EA270" s="55"/>
      <c r="EB270" s="55"/>
      <c r="EC270" s="55"/>
      <c r="ED270" s="55"/>
      <c r="EE270" s="55"/>
      <c r="EF270" s="55"/>
      <c r="EG270" s="55"/>
      <c r="EH270" s="55"/>
      <c r="EI270" s="55"/>
      <c r="EJ270" s="55"/>
      <c r="EK270" s="55"/>
      <c r="EL270" s="55"/>
      <c r="EM270" s="55"/>
      <c r="EN270" s="55"/>
      <c r="EO270" s="55"/>
      <c r="EP270" s="55"/>
      <c r="EQ270" s="55"/>
      <c r="ER270" s="55"/>
      <c r="ES270" s="55"/>
      <c r="ET270" s="55"/>
      <c r="EU270" s="55"/>
      <c r="EV270" s="55"/>
      <c r="EW270" s="55"/>
      <c r="EX270" s="55"/>
      <c r="EY270" s="55"/>
      <c r="EZ270" s="55"/>
      <c r="FA270" s="55"/>
      <c r="FB270" s="55"/>
      <c r="FC270" s="55"/>
      <c r="FD270" s="55"/>
      <c r="FE270" s="55"/>
      <c r="FF270" s="55"/>
      <c r="FG270" s="55"/>
      <c r="FH270" s="55"/>
      <c r="FI270" s="55"/>
      <c r="FJ270" s="55"/>
      <c r="FK270" s="55"/>
      <c r="FL270" s="55"/>
      <c r="FM270" s="55"/>
      <c r="FN270" s="55"/>
      <c r="FO270" s="55"/>
      <c r="FP270" s="55"/>
      <c r="FQ270" s="55"/>
      <c r="FR270" s="55"/>
      <c r="FS270" s="55"/>
      <c r="FT270" s="55"/>
      <c r="FU270" s="55"/>
      <c r="FV270" s="55"/>
      <c r="FW270" s="55"/>
      <c r="FX270" s="55"/>
      <c r="FY270" s="55"/>
      <c r="FZ270" s="55"/>
      <c r="GA270" s="55"/>
      <c r="GB270" s="55"/>
      <c r="GC270" s="55"/>
      <c r="GD270" s="55"/>
      <c r="GE270" s="55"/>
      <c r="GF270" s="55"/>
      <c r="GG270" s="55"/>
      <c r="GH270" s="55"/>
      <c r="GI270" s="55"/>
      <c r="GJ270" s="55"/>
      <c r="GK270" s="55"/>
      <c r="GL270" s="55"/>
      <c r="GM270" s="55"/>
    </row>
    <row r="271" spans="1:195" x14ac:dyDescent="0.2">
      <c r="A271" s="55"/>
      <c r="B271" s="55"/>
      <c r="C271" s="55"/>
      <c r="D271" s="55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5"/>
      <c r="T271" s="55"/>
      <c r="U271" s="55"/>
      <c r="V271" s="55"/>
      <c r="W271" s="55"/>
      <c r="X271" s="55"/>
      <c r="Y271" s="55"/>
      <c r="Z271" s="55"/>
      <c r="AA271" s="55"/>
      <c r="AB271" s="55"/>
      <c r="AC271" s="55"/>
      <c r="AD271" s="55"/>
      <c r="AE271" s="55"/>
      <c r="AF271" s="55"/>
      <c r="AG271" s="55"/>
      <c r="AH271" s="55"/>
      <c r="AI271" s="55"/>
      <c r="AJ271" s="55"/>
      <c r="AK271" s="55"/>
      <c r="AL271" s="55"/>
      <c r="AM271" s="55"/>
      <c r="AN271" s="55"/>
      <c r="AO271" s="55"/>
      <c r="AP271" s="55"/>
      <c r="AQ271" s="55"/>
      <c r="AR271" s="55"/>
      <c r="AS271" s="55"/>
      <c r="AT271" s="55"/>
      <c r="AU271" s="55"/>
      <c r="AV271" s="55"/>
      <c r="AW271" s="55"/>
      <c r="AX271" s="55"/>
      <c r="AY271" s="55"/>
      <c r="AZ271" s="55"/>
      <c r="BA271" s="55"/>
      <c r="BB271" s="55"/>
      <c r="BC271" s="55"/>
      <c r="BD271" s="55"/>
      <c r="BE271" s="55"/>
      <c r="BF271" s="55"/>
      <c r="BG271" s="55"/>
      <c r="BH271" s="55"/>
      <c r="BI271" s="55"/>
      <c r="BJ271" s="55"/>
      <c r="BK271" s="55"/>
      <c r="BL271" s="55"/>
      <c r="BM271" s="55"/>
      <c r="BN271" s="55"/>
      <c r="BO271" s="55"/>
      <c r="BP271" s="55"/>
      <c r="BQ271" s="55"/>
      <c r="BR271" s="55"/>
      <c r="BS271" s="55"/>
      <c r="BT271" s="55"/>
      <c r="BU271" s="55"/>
      <c r="BV271" s="55"/>
      <c r="BW271" s="55"/>
      <c r="BX271" s="55"/>
      <c r="BY271" s="55"/>
      <c r="BZ271" s="55"/>
      <c r="CA271" s="55"/>
      <c r="CB271" s="55"/>
      <c r="CC271" s="55"/>
      <c r="CD271" s="55"/>
      <c r="CE271" s="55"/>
      <c r="CF271" s="55"/>
      <c r="CG271" s="55"/>
      <c r="CH271" s="55"/>
      <c r="CI271" s="55"/>
      <c r="CJ271" s="55"/>
      <c r="CK271" s="55"/>
      <c r="CL271" s="55"/>
      <c r="CM271" s="55"/>
      <c r="CN271" s="55"/>
      <c r="CO271" s="55"/>
      <c r="CP271" s="55"/>
      <c r="CQ271" s="55"/>
      <c r="CR271" s="55"/>
      <c r="CS271" s="55"/>
      <c r="CT271" s="55"/>
      <c r="CU271" s="55"/>
      <c r="CV271" s="55"/>
      <c r="CW271" s="55"/>
      <c r="CX271" s="55"/>
      <c r="CY271" s="55"/>
      <c r="CZ271" s="55"/>
      <c r="DA271" s="55"/>
      <c r="DB271" s="55"/>
      <c r="DC271" s="55"/>
      <c r="DD271" s="55"/>
      <c r="DE271" s="55"/>
      <c r="DF271" s="55"/>
      <c r="DG271" s="55"/>
      <c r="DH271" s="55"/>
      <c r="DI271" s="55"/>
      <c r="DJ271" s="55"/>
      <c r="DK271" s="55"/>
      <c r="DL271" s="55"/>
      <c r="DM271" s="55"/>
      <c r="DN271" s="55"/>
      <c r="DO271" s="55"/>
      <c r="DP271" s="55"/>
      <c r="DQ271" s="55"/>
      <c r="DR271" s="55"/>
      <c r="DS271" s="55"/>
      <c r="DT271" s="55"/>
      <c r="DU271" s="55"/>
      <c r="DV271" s="55"/>
      <c r="DW271" s="55"/>
      <c r="DX271" s="55"/>
      <c r="DY271" s="55"/>
      <c r="DZ271" s="55"/>
      <c r="EA271" s="55"/>
      <c r="EB271" s="55"/>
      <c r="EC271" s="55"/>
      <c r="ED271" s="55"/>
      <c r="EE271" s="55"/>
      <c r="EF271" s="55"/>
      <c r="EG271" s="55"/>
      <c r="EH271" s="55"/>
      <c r="EI271" s="55"/>
      <c r="EJ271" s="55"/>
      <c r="EK271" s="55"/>
      <c r="EL271" s="55"/>
      <c r="EM271" s="55"/>
      <c r="EN271" s="55"/>
      <c r="EO271" s="55"/>
      <c r="EP271" s="55"/>
      <c r="EQ271" s="55"/>
      <c r="ER271" s="55"/>
      <c r="ES271" s="55"/>
      <c r="ET271" s="55"/>
      <c r="EU271" s="55"/>
      <c r="EV271" s="55"/>
      <c r="EW271" s="55"/>
      <c r="EX271" s="55"/>
      <c r="EY271" s="55"/>
      <c r="EZ271" s="55"/>
      <c r="FA271" s="55"/>
      <c r="FB271" s="55"/>
      <c r="FC271" s="55"/>
      <c r="FD271" s="55"/>
      <c r="FE271" s="55"/>
      <c r="FF271" s="55"/>
      <c r="FG271" s="55"/>
      <c r="FH271" s="55"/>
      <c r="FI271" s="55"/>
      <c r="FJ271" s="55"/>
      <c r="FK271" s="55"/>
      <c r="FL271" s="55"/>
      <c r="FM271" s="55"/>
      <c r="FN271" s="55"/>
      <c r="FO271" s="55"/>
      <c r="FP271" s="55"/>
      <c r="FQ271" s="55"/>
      <c r="FR271" s="55"/>
      <c r="FS271" s="55"/>
      <c r="FT271" s="55"/>
      <c r="FU271" s="55"/>
      <c r="FV271" s="55"/>
      <c r="FW271" s="55"/>
      <c r="FX271" s="55"/>
      <c r="FY271" s="55"/>
      <c r="FZ271" s="55"/>
      <c r="GA271" s="55"/>
      <c r="GB271" s="55"/>
      <c r="GC271" s="55"/>
      <c r="GD271" s="55"/>
      <c r="GE271" s="55"/>
      <c r="GF271" s="55"/>
      <c r="GG271" s="55"/>
      <c r="GH271" s="55"/>
      <c r="GI271" s="55"/>
      <c r="GJ271" s="55"/>
      <c r="GK271" s="55"/>
      <c r="GL271" s="55"/>
      <c r="GM271" s="55"/>
    </row>
    <row r="272" spans="1:195" x14ac:dyDescent="0.2">
      <c r="A272" s="55"/>
      <c r="B272" s="55"/>
      <c r="C272" s="55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5"/>
      <c r="T272" s="55"/>
      <c r="U272" s="55"/>
      <c r="V272" s="55"/>
      <c r="W272" s="55"/>
      <c r="X272" s="55"/>
      <c r="Y272" s="55"/>
      <c r="Z272" s="55"/>
      <c r="AA272" s="55"/>
      <c r="AB272" s="55"/>
      <c r="AC272" s="55"/>
      <c r="AD272" s="55"/>
      <c r="AE272" s="55"/>
      <c r="AF272" s="55"/>
      <c r="AG272" s="55"/>
      <c r="AH272" s="55"/>
      <c r="AI272" s="55"/>
      <c r="AJ272" s="55"/>
      <c r="AK272" s="55"/>
      <c r="AL272" s="55"/>
      <c r="AM272" s="55"/>
      <c r="AN272" s="55"/>
      <c r="AO272" s="55"/>
      <c r="AP272" s="55"/>
      <c r="AQ272" s="55"/>
      <c r="AR272" s="55"/>
      <c r="AS272" s="55"/>
      <c r="AT272" s="55"/>
      <c r="AU272" s="55"/>
      <c r="AV272" s="55"/>
      <c r="AW272" s="55"/>
      <c r="AX272" s="55"/>
      <c r="AY272" s="55"/>
      <c r="AZ272" s="55"/>
      <c r="BA272" s="55"/>
      <c r="BB272" s="55"/>
      <c r="BC272" s="55"/>
      <c r="BD272" s="55"/>
      <c r="BE272" s="55"/>
      <c r="BF272" s="55"/>
      <c r="BG272" s="55"/>
      <c r="BH272" s="55"/>
      <c r="BI272" s="55"/>
      <c r="BJ272" s="55"/>
      <c r="BK272" s="55"/>
      <c r="BL272" s="55"/>
      <c r="BM272" s="55"/>
      <c r="BN272" s="55"/>
      <c r="BO272" s="55"/>
      <c r="BP272" s="55"/>
      <c r="BQ272" s="55"/>
      <c r="BR272" s="55"/>
      <c r="BS272" s="55"/>
      <c r="BT272" s="55"/>
      <c r="BU272" s="55"/>
      <c r="BV272" s="55"/>
      <c r="BW272" s="55"/>
      <c r="BX272" s="55"/>
      <c r="BY272" s="55"/>
      <c r="BZ272" s="55"/>
      <c r="CA272" s="55"/>
      <c r="CB272" s="55"/>
      <c r="CC272" s="55"/>
      <c r="CD272" s="55"/>
      <c r="CE272" s="55"/>
      <c r="CF272" s="55"/>
      <c r="CG272" s="55"/>
      <c r="CH272" s="55"/>
      <c r="CI272" s="55"/>
      <c r="CJ272" s="55"/>
      <c r="CK272" s="55"/>
      <c r="CL272" s="55"/>
      <c r="CM272" s="55"/>
      <c r="CN272" s="55"/>
      <c r="CO272" s="55"/>
      <c r="CP272" s="55"/>
      <c r="CQ272" s="55"/>
      <c r="CR272" s="55"/>
      <c r="CS272" s="55"/>
      <c r="CT272" s="55"/>
      <c r="CU272" s="55"/>
      <c r="CV272" s="55"/>
      <c r="CW272" s="55"/>
      <c r="CX272" s="55"/>
      <c r="CY272" s="55"/>
      <c r="CZ272" s="55"/>
      <c r="DA272" s="55"/>
      <c r="DB272" s="55"/>
      <c r="DC272" s="55"/>
      <c r="DD272" s="55"/>
      <c r="DE272" s="55"/>
      <c r="DF272" s="55"/>
      <c r="DG272" s="55"/>
      <c r="DH272" s="55"/>
      <c r="DI272" s="55"/>
      <c r="DJ272" s="55"/>
      <c r="DK272" s="55"/>
      <c r="DL272" s="55"/>
      <c r="DM272" s="55"/>
      <c r="DN272" s="55"/>
      <c r="DO272" s="55"/>
      <c r="DP272" s="55"/>
      <c r="DQ272" s="55"/>
      <c r="DR272" s="55"/>
      <c r="DS272" s="55"/>
      <c r="DT272" s="55"/>
      <c r="DU272" s="55"/>
      <c r="DV272" s="55"/>
      <c r="DW272" s="55"/>
      <c r="DX272" s="55"/>
      <c r="DY272" s="55"/>
      <c r="DZ272" s="55"/>
      <c r="EA272" s="55"/>
      <c r="EB272" s="55"/>
      <c r="EC272" s="55"/>
      <c r="ED272" s="55"/>
      <c r="EE272" s="55"/>
      <c r="EF272" s="55"/>
      <c r="EG272" s="55"/>
      <c r="EH272" s="55"/>
      <c r="EI272" s="55"/>
      <c r="EJ272" s="55"/>
      <c r="EK272" s="55"/>
      <c r="EL272" s="55"/>
      <c r="EM272" s="55"/>
      <c r="EN272" s="55"/>
      <c r="EO272" s="55"/>
      <c r="EP272" s="55"/>
      <c r="EQ272" s="55"/>
      <c r="ER272" s="55"/>
      <c r="ES272" s="55"/>
      <c r="ET272" s="55"/>
      <c r="EU272" s="55"/>
      <c r="EV272" s="55"/>
      <c r="EW272" s="55"/>
      <c r="EX272" s="55"/>
      <c r="EY272" s="55"/>
      <c r="EZ272" s="55"/>
      <c r="FA272" s="55"/>
      <c r="FB272" s="55"/>
      <c r="FC272" s="55"/>
      <c r="FD272" s="55"/>
      <c r="FE272" s="55"/>
      <c r="FF272" s="55"/>
      <c r="FG272" s="55"/>
      <c r="FH272" s="55"/>
      <c r="FI272" s="55"/>
      <c r="FJ272" s="55"/>
      <c r="FK272" s="55"/>
      <c r="FL272" s="55"/>
      <c r="FM272" s="55"/>
      <c r="FN272" s="55"/>
      <c r="FO272" s="55"/>
      <c r="FP272" s="55"/>
      <c r="FQ272" s="55"/>
      <c r="FR272" s="55"/>
      <c r="FS272" s="55"/>
      <c r="FT272" s="55"/>
      <c r="FU272" s="55"/>
      <c r="FV272" s="55"/>
      <c r="FW272" s="55"/>
      <c r="FX272" s="55"/>
      <c r="FY272" s="55"/>
      <c r="FZ272" s="55"/>
      <c r="GA272" s="55"/>
      <c r="GB272" s="55"/>
      <c r="GC272" s="55"/>
      <c r="GD272" s="55"/>
      <c r="GE272" s="55"/>
      <c r="GF272" s="55"/>
      <c r="GG272" s="55"/>
      <c r="GH272" s="55"/>
      <c r="GI272" s="55"/>
      <c r="GJ272" s="55"/>
      <c r="GK272" s="55"/>
      <c r="GL272" s="55"/>
      <c r="GM272" s="55"/>
    </row>
    <row r="273" spans="1:195" x14ac:dyDescent="0.2">
      <c r="A273" s="55"/>
      <c r="B273" s="55"/>
      <c r="C273" s="55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5"/>
      <c r="T273" s="55"/>
      <c r="U273" s="55"/>
      <c r="V273" s="55"/>
      <c r="W273" s="55"/>
      <c r="X273" s="55"/>
      <c r="Y273" s="55"/>
      <c r="Z273" s="55"/>
      <c r="AA273" s="55"/>
      <c r="AB273" s="55"/>
      <c r="AC273" s="55"/>
      <c r="AD273" s="55"/>
      <c r="AE273" s="55"/>
      <c r="AF273" s="55"/>
      <c r="AG273" s="55"/>
      <c r="AH273" s="55"/>
      <c r="AI273" s="55"/>
      <c r="AJ273" s="55"/>
      <c r="AK273" s="55"/>
      <c r="AL273" s="55"/>
      <c r="AM273" s="55"/>
      <c r="AN273" s="55"/>
      <c r="AO273" s="55"/>
      <c r="AP273" s="55"/>
      <c r="AQ273" s="55"/>
      <c r="AR273" s="55"/>
      <c r="AS273" s="55"/>
      <c r="AT273" s="55"/>
      <c r="AU273" s="55"/>
      <c r="AV273" s="55"/>
      <c r="AW273" s="55"/>
      <c r="AX273" s="55"/>
      <c r="AY273" s="55"/>
      <c r="AZ273" s="55"/>
      <c r="BA273" s="55"/>
      <c r="BB273" s="55"/>
      <c r="BC273" s="55"/>
      <c r="BD273" s="55"/>
      <c r="BE273" s="55"/>
      <c r="BF273" s="55"/>
      <c r="BG273" s="55"/>
      <c r="BH273" s="55"/>
      <c r="BI273" s="55"/>
      <c r="BJ273" s="55"/>
      <c r="BK273" s="55"/>
      <c r="BL273" s="55"/>
      <c r="BM273" s="55"/>
      <c r="BN273" s="55"/>
      <c r="BO273" s="55"/>
      <c r="BP273" s="55"/>
      <c r="BQ273" s="55"/>
      <c r="BR273" s="55"/>
      <c r="BS273" s="55"/>
      <c r="BT273" s="55"/>
      <c r="BU273" s="55"/>
      <c r="BV273" s="55"/>
      <c r="BW273" s="55"/>
      <c r="BX273" s="55"/>
      <c r="BY273" s="55"/>
      <c r="BZ273" s="55"/>
      <c r="CA273" s="55"/>
      <c r="CB273" s="55"/>
      <c r="CC273" s="55"/>
      <c r="CD273" s="55"/>
      <c r="CE273" s="55"/>
      <c r="CF273" s="55"/>
      <c r="CG273" s="55"/>
      <c r="CH273" s="55"/>
      <c r="CI273" s="55"/>
      <c r="CJ273" s="55"/>
      <c r="CK273" s="55"/>
      <c r="CL273" s="55"/>
      <c r="CM273" s="55"/>
      <c r="CN273" s="55"/>
      <c r="CO273" s="55"/>
      <c r="CP273" s="55"/>
      <c r="CQ273" s="55"/>
      <c r="CR273" s="55"/>
      <c r="CS273" s="55"/>
      <c r="CT273" s="55"/>
      <c r="CU273" s="55"/>
      <c r="CV273" s="55"/>
      <c r="CW273" s="55"/>
      <c r="CX273" s="55"/>
      <c r="CY273" s="55"/>
      <c r="CZ273" s="55"/>
      <c r="DA273" s="55"/>
      <c r="DB273" s="55"/>
      <c r="DC273" s="55"/>
      <c r="DD273" s="55"/>
      <c r="DE273" s="55"/>
      <c r="DF273" s="55"/>
      <c r="DG273" s="55"/>
      <c r="DH273" s="55"/>
      <c r="DI273" s="55"/>
      <c r="DJ273" s="55"/>
      <c r="DK273" s="55"/>
      <c r="DL273" s="55"/>
      <c r="DM273" s="55"/>
      <c r="DN273" s="55"/>
      <c r="DO273" s="55"/>
      <c r="DP273" s="55"/>
      <c r="DQ273" s="55"/>
      <c r="DR273" s="55"/>
      <c r="DS273" s="55"/>
      <c r="DT273" s="55"/>
      <c r="DU273" s="55"/>
      <c r="DV273" s="55"/>
      <c r="DW273" s="55"/>
      <c r="DX273" s="55"/>
      <c r="DY273" s="55"/>
      <c r="DZ273" s="55"/>
      <c r="EA273" s="55"/>
      <c r="EB273" s="55"/>
      <c r="EC273" s="55"/>
      <c r="ED273" s="55"/>
      <c r="EE273" s="55"/>
      <c r="EF273" s="55"/>
      <c r="EG273" s="55"/>
      <c r="EH273" s="55"/>
      <c r="EI273" s="55"/>
      <c r="EJ273" s="55"/>
      <c r="EK273" s="55"/>
      <c r="EL273" s="55"/>
      <c r="EM273" s="55"/>
      <c r="EN273" s="55"/>
      <c r="EO273" s="55"/>
      <c r="EP273" s="55"/>
      <c r="EQ273" s="55"/>
      <c r="ER273" s="55"/>
      <c r="ES273" s="55"/>
      <c r="ET273" s="55"/>
      <c r="EU273" s="55"/>
      <c r="EV273" s="55"/>
      <c r="EW273" s="55"/>
      <c r="EX273" s="55"/>
      <c r="EY273" s="55"/>
      <c r="EZ273" s="55"/>
      <c r="FA273" s="55"/>
      <c r="FB273" s="55"/>
      <c r="FC273" s="55"/>
      <c r="FD273" s="55"/>
      <c r="FE273" s="55"/>
      <c r="FF273" s="55"/>
      <c r="FG273" s="55"/>
      <c r="FH273" s="55"/>
      <c r="FI273" s="55"/>
      <c r="FJ273" s="55"/>
      <c r="FK273" s="55"/>
      <c r="FL273" s="55"/>
      <c r="FM273" s="55"/>
      <c r="FN273" s="55"/>
      <c r="FO273" s="55"/>
      <c r="FP273" s="55"/>
      <c r="FQ273" s="55"/>
      <c r="FR273" s="55"/>
      <c r="FS273" s="55"/>
      <c r="FT273" s="55"/>
      <c r="FU273" s="55"/>
      <c r="FV273" s="55"/>
      <c r="FW273" s="55"/>
      <c r="FX273" s="55"/>
      <c r="FY273" s="55"/>
      <c r="FZ273" s="55"/>
      <c r="GA273" s="55"/>
      <c r="GB273" s="55"/>
      <c r="GC273" s="55"/>
      <c r="GD273" s="55"/>
      <c r="GE273" s="55"/>
      <c r="GF273" s="55"/>
      <c r="GG273" s="55"/>
      <c r="GH273" s="55"/>
      <c r="GI273" s="55"/>
      <c r="GJ273" s="55"/>
      <c r="GK273" s="55"/>
      <c r="GL273" s="55"/>
      <c r="GM273" s="55"/>
    </row>
    <row r="274" spans="1:195" x14ac:dyDescent="0.2">
      <c r="A274" s="55"/>
      <c r="B274" s="55"/>
      <c r="C274" s="55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55"/>
      <c r="T274" s="55"/>
      <c r="U274" s="55"/>
      <c r="V274" s="55"/>
      <c r="W274" s="55"/>
      <c r="X274" s="55"/>
      <c r="Y274" s="55"/>
      <c r="Z274" s="55"/>
      <c r="AA274" s="55"/>
      <c r="AB274" s="55"/>
      <c r="AC274" s="55"/>
      <c r="AD274" s="55"/>
      <c r="AE274" s="55"/>
      <c r="AF274" s="55"/>
      <c r="AG274" s="55"/>
      <c r="AH274" s="55"/>
      <c r="AI274" s="55"/>
      <c r="AJ274" s="55"/>
      <c r="AK274" s="55"/>
      <c r="AL274" s="55"/>
      <c r="AM274" s="55"/>
      <c r="AN274" s="55"/>
      <c r="AO274" s="55"/>
      <c r="AP274" s="55"/>
      <c r="AQ274" s="55"/>
      <c r="AR274" s="55"/>
      <c r="AS274" s="55"/>
      <c r="AT274" s="55"/>
      <c r="AU274" s="55"/>
      <c r="AV274" s="55"/>
      <c r="AW274" s="55"/>
      <c r="AX274" s="55"/>
      <c r="AY274" s="55"/>
      <c r="AZ274" s="55"/>
      <c r="BA274" s="55"/>
      <c r="BB274" s="55"/>
      <c r="BC274" s="55"/>
      <c r="BD274" s="55"/>
      <c r="BE274" s="55"/>
      <c r="BF274" s="55"/>
      <c r="BG274" s="55"/>
      <c r="BH274" s="55"/>
      <c r="BI274" s="55"/>
      <c r="BJ274" s="55"/>
      <c r="BK274" s="55"/>
      <c r="BL274" s="55"/>
      <c r="BM274" s="55"/>
      <c r="BN274" s="55"/>
      <c r="BO274" s="55"/>
      <c r="BP274" s="55"/>
      <c r="BQ274" s="55"/>
      <c r="BR274" s="55"/>
      <c r="BS274" s="55"/>
      <c r="BT274" s="55"/>
      <c r="BU274" s="55"/>
      <c r="BV274" s="55"/>
      <c r="BW274" s="55"/>
      <c r="BX274" s="55"/>
      <c r="BY274" s="55"/>
      <c r="BZ274" s="55"/>
      <c r="CA274" s="55"/>
      <c r="CB274" s="55"/>
      <c r="CC274" s="55"/>
      <c r="CD274" s="55"/>
      <c r="CE274" s="55"/>
      <c r="CF274" s="55"/>
      <c r="CG274" s="55"/>
      <c r="CH274" s="55"/>
      <c r="CI274" s="55"/>
      <c r="CJ274" s="55"/>
      <c r="CK274" s="55"/>
      <c r="CL274" s="55"/>
      <c r="CM274" s="55"/>
      <c r="CN274" s="55"/>
      <c r="CO274" s="55"/>
      <c r="CP274" s="55"/>
      <c r="CQ274" s="55"/>
      <c r="CR274" s="55"/>
      <c r="CS274" s="55"/>
      <c r="CT274" s="55"/>
      <c r="CU274" s="55"/>
      <c r="CV274" s="55"/>
      <c r="CW274" s="55"/>
      <c r="CX274" s="55"/>
      <c r="CY274" s="55"/>
      <c r="CZ274" s="55"/>
      <c r="DA274" s="55"/>
      <c r="DB274" s="55"/>
      <c r="DC274" s="55"/>
      <c r="DD274" s="55"/>
      <c r="DE274" s="55"/>
      <c r="DF274" s="55"/>
      <c r="DG274" s="55"/>
      <c r="DH274" s="55"/>
      <c r="DI274" s="55"/>
      <c r="DJ274" s="55"/>
      <c r="DK274" s="55"/>
      <c r="DL274" s="55"/>
      <c r="DM274" s="55"/>
      <c r="DN274" s="55"/>
      <c r="DO274" s="55"/>
      <c r="DP274" s="55"/>
      <c r="DQ274" s="55"/>
      <c r="DR274" s="55"/>
      <c r="DS274" s="55"/>
      <c r="DT274" s="55"/>
      <c r="DU274" s="55"/>
      <c r="DV274" s="55"/>
      <c r="DW274" s="55"/>
      <c r="DX274" s="55"/>
      <c r="DY274" s="55"/>
      <c r="DZ274" s="55"/>
      <c r="EA274" s="55"/>
      <c r="EB274" s="55"/>
      <c r="EC274" s="55"/>
      <c r="ED274" s="55"/>
      <c r="EE274" s="55"/>
      <c r="EF274" s="55"/>
      <c r="EG274" s="55"/>
      <c r="EH274" s="55"/>
      <c r="EI274" s="55"/>
      <c r="EJ274" s="55"/>
      <c r="EK274" s="55"/>
      <c r="EL274" s="55"/>
      <c r="EM274" s="55"/>
      <c r="EN274" s="55"/>
      <c r="EO274" s="55"/>
      <c r="EP274" s="55"/>
      <c r="EQ274" s="55"/>
      <c r="ER274" s="55"/>
      <c r="ES274" s="55"/>
      <c r="ET274" s="55"/>
      <c r="EU274" s="55"/>
      <c r="EV274" s="55"/>
      <c r="EW274" s="55"/>
      <c r="EX274" s="55"/>
      <c r="EY274" s="55"/>
      <c r="EZ274" s="55"/>
      <c r="FA274" s="55"/>
      <c r="FB274" s="55"/>
      <c r="FC274" s="55"/>
      <c r="FD274" s="55"/>
      <c r="FE274" s="55"/>
      <c r="FF274" s="55"/>
      <c r="FG274" s="55"/>
      <c r="FH274" s="55"/>
      <c r="FI274" s="55"/>
      <c r="FJ274" s="55"/>
      <c r="FK274" s="55"/>
      <c r="FL274" s="55"/>
      <c r="FM274" s="55"/>
      <c r="FN274" s="55"/>
      <c r="FO274" s="55"/>
      <c r="FP274" s="55"/>
      <c r="FQ274" s="55"/>
      <c r="FR274" s="55"/>
      <c r="FS274" s="55"/>
      <c r="FT274" s="55"/>
      <c r="FU274" s="55"/>
      <c r="FV274" s="55"/>
      <c r="FW274" s="55"/>
      <c r="FX274" s="55"/>
      <c r="FY274" s="55"/>
      <c r="FZ274" s="55"/>
      <c r="GA274" s="55"/>
      <c r="GB274" s="55"/>
      <c r="GC274" s="55"/>
      <c r="GD274" s="55"/>
      <c r="GE274" s="55"/>
      <c r="GF274" s="55"/>
      <c r="GG274" s="55"/>
      <c r="GH274" s="55"/>
      <c r="GI274" s="55"/>
      <c r="GJ274" s="55"/>
      <c r="GK274" s="55"/>
      <c r="GL274" s="55"/>
      <c r="GM274" s="55"/>
    </row>
    <row r="275" spans="1:195" x14ac:dyDescent="0.2">
      <c r="A275" s="55"/>
      <c r="B275" s="55"/>
      <c r="C275" s="55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/>
      <c r="Q275" s="55"/>
      <c r="R275" s="55"/>
      <c r="S275" s="55"/>
      <c r="T275" s="55"/>
      <c r="U275" s="55"/>
      <c r="V275" s="55"/>
      <c r="W275" s="55"/>
      <c r="X275" s="55"/>
      <c r="Y275" s="55"/>
      <c r="Z275" s="55"/>
      <c r="AA275" s="55"/>
      <c r="AB275" s="55"/>
      <c r="AC275" s="55"/>
      <c r="AD275" s="55"/>
      <c r="AE275" s="55"/>
      <c r="AF275" s="55"/>
      <c r="AG275" s="55"/>
      <c r="AH275" s="55"/>
      <c r="AI275" s="55"/>
      <c r="AJ275" s="55"/>
      <c r="AK275" s="55"/>
      <c r="AL275" s="55"/>
      <c r="AM275" s="55"/>
      <c r="AN275" s="55"/>
      <c r="AO275" s="55"/>
      <c r="AP275" s="55"/>
      <c r="AQ275" s="55"/>
      <c r="AR275" s="55"/>
      <c r="AS275" s="55"/>
      <c r="AT275" s="55"/>
      <c r="AU275" s="55"/>
      <c r="AV275" s="55"/>
      <c r="AW275" s="55"/>
      <c r="AX275" s="55"/>
      <c r="AY275" s="55"/>
      <c r="AZ275" s="55"/>
      <c r="BA275" s="55"/>
      <c r="BB275" s="55"/>
      <c r="BC275" s="55"/>
      <c r="BD275" s="55"/>
      <c r="BE275" s="55"/>
      <c r="BF275" s="55"/>
      <c r="BG275" s="55"/>
      <c r="BH275" s="55"/>
      <c r="BI275" s="55"/>
      <c r="BJ275" s="55"/>
      <c r="BK275" s="55"/>
      <c r="BL275" s="55"/>
      <c r="BM275" s="55"/>
      <c r="BN275" s="55"/>
      <c r="BO275" s="55"/>
      <c r="BP275" s="55"/>
      <c r="BQ275" s="55"/>
      <c r="BR275" s="55"/>
      <c r="BS275" s="55"/>
      <c r="BT275" s="55"/>
      <c r="BU275" s="55"/>
      <c r="BV275" s="55"/>
      <c r="BW275" s="55"/>
      <c r="BX275" s="55"/>
      <c r="BY275" s="55"/>
      <c r="BZ275" s="55"/>
      <c r="CA275" s="55"/>
      <c r="CB275" s="55"/>
      <c r="CC275" s="55"/>
      <c r="CD275" s="55"/>
      <c r="CE275" s="55"/>
      <c r="CF275" s="55"/>
      <c r="CG275" s="55"/>
      <c r="CH275" s="55"/>
      <c r="CI275" s="55"/>
      <c r="CJ275" s="55"/>
      <c r="CK275" s="55"/>
      <c r="CL275" s="55"/>
      <c r="CM275" s="55"/>
      <c r="CN275" s="55"/>
      <c r="CO275" s="55"/>
      <c r="CP275" s="55"/>
      <c r="CQ275" s="55"/>
      <c r="CR275" s="55"/>
      <c r="CS275" s="55"/>
      <c r="CT275" s="55"/>
      <c r="CU275" s="55"/>
      <c r="CV275" s="55"/>
      <c r="CW275" s="55"/>
      <c r="CX275" s="55"/>
      <c r="CY275" s="55"/>
      <c r="CZ275" s="55"/>
      <c r="DA275" s="55"/>
      <c r="DB275" s="55"/>
      <c r="DC275" s="55"/>
      <c r="DD275" s="55"/>
      <c r="DE275" s="55"/>
      <c r="DF275" s="55"/>
      <c r="DG275" s="55"/>
      <c r="DH275" s="55"/>
      <c r="DI275" s="55"/>
      <c r="DJ275" s="55"/>
      <c r="DK275" s="55"/>
      <c r="DL275" s="55"/>
      <c r="DM275" s="55"/>
      <c r="DN275" s="55"/>
      <c r="DO275" s="55"/>
      <c r="DP275" s="55"/>
      <c r="DQ275" s="55"/>
      <c r="DR275" s="55"/>
      <c r="DS275" s="55"/>
      <c r="DT275" s="55"/>
      <c r="DU275" s="55"/>
      <c r="DV275" s="55"/>
      <c r="DW275" s="55"/>
      <c r="DX275" s="55"/>
      <c r="DY275" s="55"/>
      <c r="DZ275" s="55"/>
      <c r="EA275" s="55"/>
      <c r="EB275" s="55"/>
      <c r="EC275" s="55"/>
      <c r="ED275" s="55"/>
      <c r="EE275" s="55"/>
      <c r="EF275" s="55"/>
      <c r="EG275" s="55"/>
      <c r="EH275" s="55"/>
      <c r="EI275" s="55"/>
      <c r="EJ275" s="55"/>
      <c r="EK275" s="55"/>
      <c r="EL275" s="55"/>
      <c r="EM275" s="55"/>
      <c r="EN275" s="55"/>
      <c r="EO275" s="55"/>
      <c r="EP275" s="55"/>
      <c r="EQ275" s="55"/>
      <c r="ER275" s="55"/>
      <c r="ES275" s="55"/>
      <c r="ET275" s="55"/>
      <c r="EU275" s="55"/>
      <c r="EV275" s="55"/>
      <c r="EW275" s="55"/>
      <c r="EX275" s="55"/>
      <c r="EY275" s="55"/>
      <c r="EZ275" s="55"/>
      <c r="FA275" s="55"/>
      <c r="FB275" s="55"/>
      <c r="FC275" s="55"/>
      <c r="FD275" s="55"/>
      <c r="FE275" s="55"/>
      <c r="FF275" s="55"/>
      <c r="FG275" s="55"/>
      <c r="FH275" s="55"/>
      <c r="FI275" s="55"/>
      <c r="FJ275" s="55"/>
      <c r="FK275" s="55"/>
      <c r="FL275" s="55"/>
      <c r="FM275" s="55"/>
      <c r="FN275" s="55"/>
      <c r="FO275" s="55"/>
      <c r="FP275" s="55"/>
      <c r="FQ275" s="55"/>
      <c r="FR275" s="55"/>
      <c r="FS275" s="55"/>
      <c r="FT275" s="55"/>
      <c r="FU275" s="55"/>
      <c r="FV275" s="55"/>
      <c r="FW275" s="55"/>
      <c r="FX275" s="55"/>
      <c r="FY275" s="55"/>
      <c r="FZ275" s="55"/>
      <c r="GA275" s="55"/>
      <c r="GB275" s="55"/>
      <c r="GC275" s="55"/>
      <c r="GD275" s="55"/>
      <c r="GE275" s="55"/>
      <c r="GF275" s="55"/>
      <c r="GG275" s="55"/>
      <c r="GH275" s="55"/>
      <c r="GI275" s="55"/>
      <c r="GJ275" s="55"/>
      <c r="GK275" s="55"/>
      <c r="GL275" s="55"/>
      <c r="GM275" s="55"/>
    </row>
    <row r="276" spans="1:195" x14ac:dyDescent="0.2">
      <c r="A276" s="55"/>
      <c r="B276" s="55"/>
      <c r="C276" s="55"/>
      <c r="D276" s="55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/>
      <c r="R276" s="55"/>
      <c r="S276" s="55"/>
      <c r="T276" s="55"/>
      <c r="U276" s="55"/>
      <c r="V276" s="55"/>
      <c r="W276" s="55"/>
      <c r="X276" s="55"/>
      <c r="Y276" s="55"/>
      <c r="Z276" s="55"/>
      <c r="AA276" s="55"/>
      <c r="AB276" s="55"/>
      <c r="AC276" s="55"/>
      <c r="AD276" s="55"/>
      <c r="AE276" s="55"/>
      <c r="AF276" s="55"/>
      <c r="AG276" s="55"/>
      <c r="AH276" s="55"/>
      <c r="AI276" s="55"/>
      <c r="AJ276" s="55"/>
      <c r="AK276" s="55"/>
      <c r="AL276" s="55"/>
      <c r="AM276" s="55"/>
      <c r="AN276" s="55"/>
      <c r="AO276" s="55"/>
      <c r="AP276" s="55"/>
      <c r="AQ276" s="55"/>
      <c r="AR276" s="55"/>
      <c r="AS276" s="55"/>
      <c r="AT276" s="55"/>
      <c r="AU276" s="55"/>
      <c r="AV276" s="55"/>
      <c r="AW276" s="55"/>
      <c r="AX276" s="55"/>
      <c r="AY276" s="55"/>
      <c r="AZ276" s="55"/>
      <c r="BA276" s="55"/>
      <c r="BB276" s="55"/>
      <c r="BC276" s="55"/>
      <c r="BD276" s="55"/>
      <c r="BE276" s="55"/>
      <c r="BF276" s="55"/>
      <c r="BG276" s="55"/>
      <c r="BH276" s="55"/>
      <c r="BI276" s="55"/>
      <c r="BJ276" s="55"/>
      <c r="BK276" s="55"/>
      <c r="BL276" s="55"/>
      <c r="BM276" s="55"/>
      <c r="BN276" s="55"/>
      <c r="BO276" s="55"/>
      <c r="BP276" s="55"/>
      <c r="BQ276" s="55"/>
      <c r="BR276" s="55"/>
      <c r="BS276" s="55"/>
      <c r="BT276" s="55"/>
      <c r="BU276" s="55"/>
      <c r="BV276" s="55"/>
      <c r="BW276" s="55"/>
      <c r="BX276" s="55"/>
      <c r="BY276" s="55"/>
      <c r="BZ276" s="55"/>
      <c r="CA276" s="55"/>
      <c r="CB276" s="55"/>
      <c r="CC276" s="55"/>
      <c r="CD276" s="55"/>
      <c r="CE276" s="55"/>
      <c r="CF276" s="55"/>
      <c r="CG276" s="55"/>
      <c r="CH276" s="55"/>
      <c r="CI276" s="55"/>
      <c r="CJ276" s="55"/>
      <c r="CK276" s="55"/>
      <c r="CL276" s="55"/>
      <c r="CM276" s="55"/>
      <c r="CN276" s="55"/>
      <c r="CO276" s="55"/>
      <c r="CP276" s="55"/>
      <c r="CQ276" s="55"/>
      <c r="CR276" s="55"/>
      <c r="CS276" s="55"/>
      <c r="CT276" s="55"/>
      <c r="CU276" s="55"/>
      <c r="CV276" s="55"/>
      <c r="CW276" s="55"/>
      <c r="CX276" s="55"/>
      <c r="CY276" s="55"/>
      <c r="CZ276" s="55"/>
      <c r="DA276" s="55"/>
      <c r="DB276" s="55"/>
      <c r="DC276" s="55"/>
      <c r="DD276" s="55"/>
      <c r="DE276" s="55"/>
      <c r="DF276" s="55"/>
      <c r="DG276" s="55"/>
      <c r="DH276" s="55"/>
      <c r="DI276" s="55"/>
      <c r="DJ276" s="55"/>
      <c r="DK276" s="55"/>
      <c r="DL276" s="55"/>
      <c r="DM276" s="55"/>
      <c r="DN276" s="55"/>
      <c r="DO276" s="55"/>
      <c r="DP276" s="55"/>
      <c r="DQ276" s="55"/>
      <c r="DR276" s="55"/>
      <c r="DS276" s="55"/>
      <c r="DT276" s="55"/>
      <c r="DU276" s="55"/>
      <c r="DV276" s="55"/>
      <c r="DW276" s="55"/>
      <c r="DX276" s="55"/>
      <c r="DY276" s="55"/>
      <c r="DZ276" s="55"/>
      <c r="EA276" s="55"/>
      <c r="EB276" s="55"/>
      <c r="EC276" s="55"/>
      <c r="ED276" s="55"/>
      <c r="EE276" s="55"/>
      <c r="EF276" s="55"/>
      <c r="EG276" s="55"/>
      <c r="EH276" s="55"/>
      <c r="EI276" s="55"/>
      <c r="EJ276" s="55"/>
      <c r="EK276" s="55"/>
      <c r="EL276" s="55"/>
      <c r="EM276" s="55"/>
      <c r="EN276" s="55"/>
      <c r="EO276" s="55"/>
      <c r="EP276" s="55"/>
      <c r="EQ276" s="55"/>
      <c r="ER276" s="55"/>
      <c r="ES276" s="55"/>
      <c r="ET276" s="55"/>
      <c r="EU276" s="55"/>
      <c r="EV276" s="55"/>
      <c r="EW276" s="55"/>
      <c r="EX276" s="55"/>
      <c r="EY276" s="55"/>
      <c r="EZ276" s="55"/>
      <c r="FA276" s="55"/>
      <c r="FB276" s="55"/>
      <c r="FC276" s="55"/>
      <c r="FD276" s="55"/>
      <c r="FE276" s="55"/>
      <c r="FF276" s="55"/>
      <c r="FG276" s="55"/>
      <c r="FH276" s="55"/>
      <c r="FI276" s="55"/>
      <c r="FJ276" s="55"/>
      <c r="FK276" s="55"/>
      <c r="FL276" s="55"/>
      <c r="FM276" s="55"/>
      <c r="FN276" s="55"/>
      <c r="FO276" s="55"/>
      <c r="FP276" s="55"/>
      <c r="FQ276" s="55"/>
      <c r="FR276" s="55"/>
      <c r="FS276" s="55"/>
      <c r="FT276" s="55"/>
      <c r="FU276" s="55"/>
      <c r="FV276" s="55"/>
      <c r="FW276" s="55"/>
      <c r="FX276" s="55"/>
      <c r="FY276" s="55"/>
      <c r="FZ276" s="55"/>
      <c r="GA276" s="55"/>
      <c r="GB276" s="55"/>
      <c r="GC276" s="55"/>
      <c r="GD276" s="55"/>
      <c r="GE276" s="55"/>
      <c r="GF276" s="55"/>
      <c r="GG276" s="55"/>
      <c r="GH276" s="55"/>
      <c r="GI276" s="55"/>
      <c r="GJ276" s="55"/>
      <c r="GK276" s="55"/>
      <c r="GL276" s="55"/>
      <c r="GM276" s="55"/>
    </row>
    <row r="277" spans="1:195" x14ac:dyDescent="0.2">
      <c r="A277" s="55"/>
      <c r="B277" s="55"/>
      <c r="C277" s="55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55"/>
      <c r="S277" s="55"/>
      <c r="T277" s="55"/>
      <c r="U277" s="55"/>
      <c r="V277" s="55"/>
      <c r="W277" s="55"/>
      <c r="X277" s="55"/>
      <c r="Y277" s="55"/>
      <c r="Z277" s="55"/>
      <c r="AA277" s="55"/>
      <c r="AB277" s="55"/>
      <c r="AC277" s="55"/>
      <c r="AD277" s="55"/>
      <c r="AE277" s="55"/>
      <c r="AF277" s="55"/>
      <c r="AG277" s="55"/>
      <c r="AH277" s="55"/>
      <c r="AI277" s="55"/>
      <c r="AJ277" s="55"/>
      <c r="AK277" s="55"/>
      <c r="AL277" s="55"/>
      <c r="AM277" s="55"/>
      <c r="AN277" s="55"/>
      <c r="AO277" s="55"/>
      <c r="AP277" s="55"/>
      <c r="AQ277" s="55"/>
      <c r="AR277" s="55"/>
      <c r="AS277" s="55"/>
      <c r="AT277" s="55"/>
      <c r="AU277" s="55"/>
      <c r="AV277" s="55"/>
      <c r="AW277" s="55"/>
      <c r="AX277" s="55"/>
      <c r="AY277" s="55"/>
      <c r="AZ277" s="55"/>
      <c r="BA277" s="55"/>
      <c r="BB277" s="55"/>
      <c r="BC277" s="55"/>
      <c r="BD277" s="55"/>
      <c r="BE277" s="55"/>
      <c r="BF277" s="55"/>
      <c r="BG277" s="55"/>
      <c r="BH277" s="55"/>
      <c r="BI277" s="55"/>
      <c r="BJ277" s="55"/>
      <c r="BK277" s="55"/>
      <c r="BL277" s="55"/>
      <c r="BM277" s="55"/>
      <c r="BN277" s="55"/>
      <c r="BO277" s="55"/>
      <c r="BP277" s="55"/>
      <c r="BQ277" s="55"/>
      <c r="BR277" s="55"/>
      <c r="BS277" s="55"/>
      <c r="BT277" s="55"/>
      <c r="BU277" s="55"/>
      <c r="BV277" s="55"/>
      <c r="BW277" s="55"/>
      <c r="BX277" s="55"/>
      <c r="BY277" s="55"/>
      <c r="BZ277" s="55"/>
      <c r="CA277" s="55"/>
      <c r="CB277" s="55"/>
      <c r="CC277" s="55"/>
      <c r="CD277" s="55"/>
      <c r="CE277" s="55"/>
      <c r="CF277" s="55"/>
      <c r="CG277" s="55"/>
      <c r="CH277" s="55"/>
      <c r="CI277" s="55"/>
      <c r="CJ277" s="55"/>
      <c r="CK277" s="55"/>
      <c r="CL277" s="55"/>
      <c r="CM277" s="55"/>
      <c r="CN277" s="55"/>
      <c r="CO277" s="55"/>
      <c r="CP277" s="55"/>
      <c r="CQ277" s="55"/>
      <c r="CR277" s="55"/>
      <c r="CS277" s="55"/>
      <c r="CT277" s="55"/>
      <c r="CU277" s="55"/>
      <c r="CV277" s="55"/>
      <c r="CW277" s="55"/>
      <c r="CX277" s="55"/>
      <c r="CY277" s="55"/>
      <c r="CZ277" s="55"/>
      <c r="DA277" s="55"/>
      <c r="DB277" s="55"/>
      <c r="DC277" s="55"/>
      <c r="DD277" s="55"/>
      <c r="DE277" s="55"/>
      <c r="DF277" s="55"/>
      <c r="DG277" s="55"/>
      <c r="DH277" s="55"/>
      <c r="DI277" s="55"/>
      <c r="DJ277" s="55"/>
      <c r="DK277" s="55"/>
      <c r="DL277" s="55"/>
      <c r="DM277" s="55"/>
      <c r="DN277" s="55"/>
      <c r="DO277" s="55"/>
      <c r="DP277" s="55"/>
      <c r="DQ277" s="55"/>
      <c r="DR277" s="55"/>
      <c r="DS277" s="55"/>
      <c r="DT277" s="55"/>
      <c r="DU277" s="55"/>
      <c r="DV277" s="55"/>
      <c r="DW277" s="55"/>
      <c r="DX277" s="55"/>
      <c r="DY277" s="55"/>
      <c r="DZ277" s="55"/>
      <c r="EA277" s="55"/>
      <c r="EB277" s="55"/>
      <c r="EC277" s="55"/>
      <c r="ED277" s="55"/>
      <c r="EE277" s="55"/>
      <c r="EF277" s="55"/>
      <c r="EG277" s="55"/>
      <c r="EH277" s="55"/>
      <c r="EI277" s="55"/>
      <c r="EJ277" s="55"/>
      <c r="EK277" s="55"/>
      <c r="EL277" s="55"/>
      <c r="EM277" s="55"/>
      <c r="EN277" s="55"/>
      <c r="EO277" s="55"/>
      <c r="EP277" s="55"/>
      <c r="EQ277" s="55"/>
      <c r="ER277" s="55"/>
      <c r="ES277" s="55"/>
      <c r="ET277" s="55"/>
      <c r="EU277" s="55"/>
      <c r="EV277" s="55"/>
      <c r="EW277" s="55"/>
      <c r="EX277" s="55"/>
      <c r="EY277" s="55"/>
      <c r="EZ277" s="55"/>
      <c r="FA277" s="55"/>
      <c r="FB277" s="55"/>
      <c r="FC277" s="55"/>
      <c r="FD277" s="55"/>
      <c r="FE277" s="55"/>
      <c r="FF277" s="55"/>
      <c r="FG277" s="55"/>
      <c r="FH277" s="55"/>
      <c r="FI277" s="55"/>
      <c r="FJ277" s="55"/>
      <c r="FK277" s="55"/>
      <c r="FL277" s="55"/>
      <c r="FM277" s="55"/>
      <c r="FN277" s="55"/>
      <c r="FO277" s="55"/>
      <c r="FP277" s="55"/>
      <c r="FQ277" s="55"/>
      <c r="FR277" s="55"/>
      <c r="FS277" s="55"/>
      <c r="FT277" s="55"/>
      <c r="FU277" s="55"/>
      <c r="FV277" s="55"/>
      <c r="FW277" s="55"/>
      <c r="FX277" s="55"/>
      <c r="FY277" s="55"/>
      <c r="FZ277" s="55"/>
      <c r="GA277" s="55"/>
      <c r="GB277" s="55"/>
      <c r="GC277" s="55"/>
      <c r="GD277" s="55"/>
      <c r="GE277" s="55"/>
      <c r="GF277" s="55"/>
      <c r="GG277" s="55"/>
      <c r="GH277" s="55"/>
      <c r="GI277" s="55"/>
      <c r="GJ277" s="55"/>
      <c r="GK277" s="55"/>
      <c r="GL277" s="55"/>
      <c r="GM277" s="55"/>
    </row>
    <row r="278" spans="1:195" x14ac:dyDescent="0.2">
      <c r="A278" s="55"/>
      <c r="B278" s="55"/>
      <c r="C278" s="55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55"/>
      <c r="T278" s="55"/>
      <c r="U278" s="55"/>
      <c r="V278" s="55"/>
      <c r="W278" s="55"/>
      <c r="X278" s="55"/>
      <c r="Y278" s="55"/>
      <c r="Z278" s="55"/>
      <c r="AA278" s="55"/>
      <c r="AB278" s="55"/>
      <c r="AC278" s="55"/>
      <c r="AD278" s="55"/>
      <c r="AE278" s="55"/>
      <c r="AF278" s="55"/>
      <c r="AG278" s="55"/>
      <c r="AH278" s="55"/>
      <c r="AI278" s="55"/>
      <c r="AJ278" s="55"/>
      <c r="AK278" s="55"/>
      <c r="AL278" s="55"/>
      <c r="AM278" s="55"/>
      <c r="AN278" s="55"/>
      <c r="AO278" s="55"/>
      <c r="AP278" s="55"/>
      <c r="AQ278" s="55"/>
      <c r="AR278" s="55"/>
      <c r="AS278" s="55"/>
      <c r="AT278" s="55"/>
      <c r="AU278" s="55"/>
      <c r="AV278" s="55"/>
      <c r="AW278" s="55"/>
      <c r="AX278" s="55"/>
      <c r="AY278" s="55"/>
      <c r="AZ278" s="55"/>
      <c r="BA278" s="55"/>
      <c r="BB278" s="55"/>
      <c r="BC278" s="55"/>
      <c r="BD278" s="55"/>
      <c r="BE278" s="55"/>
      <c r="BF278" s="55"/>
      <c r="BG278" s="55"/>
      <c r="BH278" s="55"/>
      <c r="BI278" s="55"/>
      <c r="BJ278" s="55"/>
      <c r="BK278" s="55"/>
      <c r="BL278" s="55"/>
      <c r="BM278" s="55"/>
      <c r="BN278" s="55"/>
      <c r="BO278" s="55"/>
      <c r="BP278" s="55"/>
      <c r="BQ278" s="55"/>
      <c r="BR278" s="55"/>
      <c r="BS278" s="55"/>
      <c r="BT278" s="55"/>
      <c r="BU278" s="55"/>
      <c r="BV278" s="55"/>
      <c r="BW278" s="55"/>
      <c r="BX278" s="55"/>
      <c r="BY278" s="55"/>
      <c r="BZ278" s="55"/>
      <c r="CA278" s="55"/>
      <c r="CB278" s="55"/>
      <c r="CC278" s="55"/>
      <c r="CD278" s="55"/>
      <c r="CE278" s="55"/>
      <c r="CF278" s="55"/>
      <c r="CG278" s="55"/>
      <c r="CH278" s="55"/>
      <c r="CI278" s="55"/>
      <c r="CJ278" s="55"/>
      <c r="CK278" s="55"/>
      <c r="CL278" s="55"/>
      <c r="CM278" s="55"/>
      <c r="CN278" s="55"/>
      <c r="CO278" s="55"/>
      <c r="CP278" s="55"/>
      <c r="CQ278" s="55"/>
      <c r="CR278" s="55"/>
      <c r="CS278" s="55"/>
      <c r="CT278" s="55"/>
      <c r="CU278" s="55"/>
      <c r="CV278" s="55"/>
      <c r="CW278" s="55"/>
      <c r="CX278" s="55"/>
      <c r="CY278" s="55"/>
      <c r="CZ278" s="55"/>
      <c r="DA278" s="55"/>
      <c r="DB278" s="55"/>
      <c r="DC278" s="55"/>
      <c r="DD278" s="55"/>
      <c r="DE278" s="55"/>
      <c r="DF278" s="55"/>
      <c r="DG278" s="55"/>
      <c r="DH278" s="55"/>
      <c r="DI278" s="55"/>
      <c r="DJ278" s="55"/>
      <c r="DK278" s="55"/>
      <c r="DL278" s="55"/>
      <c r="DM278" s="55"/>
      <c r="DN278" s="55"/>
      <c r="DO278" s="55"/>
      <c r="DP278" s="55"/>
      <c r="DQ278" s="55"/>
      <c r="DR278" s="55"/>
      <c r="DS278" s="55"/>
      <c r="DT278" s="55"/>
      <c r="DU278" s="55"/>
      <c r="DV278" s="55"/>
      <c r="DW278" s="55"/>
      <c r="DX278" s="55"/>
      <c r="DY278" s="55"/>
      <c r="DZ278" s="55"/>
      <c r="EA278" s="55"/>
      <c r="EB278" s="55"/>
      <c r="EC278" s="55"/>
      <c r="ED278" s="55"/>
      <c r="EE278" s="55"/>
      <c r="EF278" s="55"/>
      <c r="EG278" s="55"/>
      <c r="EH278" s="55"/>
      <c r="EI278" s="55"/>
      <c r="EJ278" s="55"/>
      <c r="EK278" s="55"/>
      <c r="EL278" s="55"/>
      <c r="EM278" s="55"/>
      <c r="EN278" s="55"/>
      <c r="EO278" s="55"/>
      <c r="EP278" s="55"/>
      <c r="EQ278" s="55"/>
      <c r="ER278" s="55"/>
      <c r="ES278" s="55"/>
      <c r="ET278" s="55"/>
      <c r="EU278" s="55"/>
      <c r="EV278" s="55"/>
      <c r="EW278" s="55"/>
      <c r="EX278" s="55"/>
      <c r="EY278" s="55"/>
      <c r="EZ278" s="55"/>
      <c r="FA278" s="55"/>
      <c r="FB278" s="55"/>
      <c r="FC278" s="55"/>
      <c r="FD278" s="55"/>
      <c r="FE278" s="55"/>
      <c r="FF278" s="55"/>
      <c r="FG278" s="55"/>
      <c r="FH278" s="55"/>
      <c r="FI278" s="55"/>
      <c r="FJ278" s="55"/>
      <c r="FK278" s="55"/>
      <c r="FL278" s="55"/>
      <c r="FM278" s="55"/>
      <c r="FN278" s="55"/>
      <c r="FO278" s="55"/>
      <c r="FP278" s="55"/>
      <c r="FQ278" s="55"/>
      <c r="FR278" s="55"/>
      <c r="FS278" s="55"/>
      <c r="FT278" s="55"/>
      <c r="FU278" s="55"/>
      <c r="FV278" s="55"/>
      <c r="FW278" s="55"/>
      <c r="FX278" s="55"/>
      <c r="FY278" s="55"/>
      <c r="FZ278" s="55"/>
      <c r="GA278" s="55"/>
      <c r="GB278" s="55"/>
      <c r="GC278" s="55"/>
      <c r="GD278" s="55"/>
      <c r="GE278" s="55"/>
      <c r="GF278" s="55"/>
      <c r="GG278" s="55"/>
      <c r="GH278" s="55"/>
      <c r="GI278" s="55"/>
      <c r="GJ278" s="55"/>
      <c r="GK278" s="55"/>
      <c r="GL278" s="55"/>
      <c r="GM278" s="55"/>
    </row>
    <row r="279" spans="1:195" x14ac:dyDescent="0.2">
      <c r="A279" s="55"/>
      <c r="B279" s="55"/>
      <c r="C279" s="55"/>
      <c r="D279" s="55"/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/>
      <c r="R279" s="55"/>
      <c r="S279" s="55"/>
      <c r="T279" s="55"/>
      <c r="U279" s="55"/>
      <c r="V279" s="55"/>
      <c r="W279" s="55"/>
      <c r="X279" s="55"/>
      <c r="Y279" s="55"/>
      <c r="Z279" s="55"/>
      <c r="AA279" s="55"/>
      <c r="AB279" s="55"/>
      <c r="AC279" s="55"/>
      <c r="AD279" s="55"/>
      <c r="AE279" s="55"/>
      <c r="AF279" s="55"/>
      <c r="AG279" s="55"/>
      <c r="AH279" s="55"/>
      <c r="AI279" s="55"/>
      <c r="AJ279" s="55"/>
      <c r="AK279" s="55"/>
      <c r="AL279" s="55"/>
      <c r="AM279" s="55"/>
      <c r="AN279" s="55"/>
      <c r="AO279" s="55"/>
      <c r="AP279" s="55"/>
      <c r="AQ279" s="55"/>
      <c r="AR279" s="55"/>
      <c r="AS279" s="55"/>
      <c r="AT279" s="55"/>
      <c r="AU279" s="55"/>
      <c r="AV279" s="55"/>
      <c r="AW279" s="55"/>
      <c r="AX279" s="55"/>
      <c r="AY279" s="55"/>
      <c r="AZ279" s="55"/>
      <c r="BA279" s="55"/>
      <c r="BB279" s="55"/>
      <c r="BC279" s="55"/>
      <c r="BD279" s="55"/>
      <c r="BE279" s="55"/>
      <c r="BF279" s="55"/>
      <c r="BG279" s="55"/>
      <c r="BH279" s="55"/>
      <c r="BI279" s="55"/>
      <c r="BJ279" s="55"/>
      <c r="BK279" s="55"/>
      <c r="BL279" s="55"/>
      <c r="BM279" s="55"/>
      <c r="BN279" s="55"/>
      <c r="BO279" s="55"/>
      <c r="BP279" s="55"/>
      <c r="BQ279" s="55"/>
      <c r="BR279" s="55"/>
      <c r="BS279" s="55"/>
      <c r="BT279" s="55"/>
      <c r="BU279" s="55"/>
      <c r="BV279" s="55"/>
      <c r="BW279" s="55"/>
      <c r="BX279" s="55"/>
      <c r="BY279" s="55"/>
      <c r="BZ279" s="55"/>
      <c r="CA279" s="55"/>
      <c r="CB279" s="55"/>
      <c r="CC279" s="55"/>
      <c r="CD279" s="55"/>
      <c r="CE279" s="55"/>
      <c r="CF279" s="55"/>
      <c r="CG279" s="55"/>
      <c r="CH279" s="55"/>
      <c r="CI279" s="55"/>
      <c r="CJ279" s="55"/>
      <c r="CK279" s="55"/>
      <c r="CL279" s="55"/>
      <c r="CM279" s="55"/>
      <c r="CN279" s="55"/>
      <c r="CO279" s="55"/>
      <c r="CP279" s="55"/>
      <c r="CQ279" s="55"/>
      <c r="CR279" s="55"/>
      <c r="CS279" s="55"/>
      <c r="CT279" s="55"/>
      <c r="CU279" s="55"/>
      <c r="CV279" s="55"/>
      <c r="CW279" s="55"/>
      <c r="CX279" s="55"/>
      <c r="CY279" s="55"/>
      <c r="CZ279" s="55"/>
      <c r="DA279" s="55"/>
      <c r="DB279" s="55"/>
      <c r="DC279" s="55"/>
      <c r="DD279" s="55"/>
      <c r="DE279" s="55"/>
      <c r="DF279" s="55"/>
      <c r="DG279" s="55"/>
      <c r="DH279" s="55"/>
      <c r="DI279" s="55"/>
      <c r="DJ279" s="55"/>
      <c r="DK279" s="55"/>
      <c r="DL279" s="55"/>
      <c r="DM279" s="55"/>
      <c r="DN279" s="55"/>
      <c r="DO279" s="55"/>
      <c r="DP279" s="55"/>
      <c r="DQ279" s="55"/>
      <c r="DR279" s="55"/>
      <c r="DS279" s="55"/>
      <c r="DT279" s="55"/>
      <c r="DU279" s="55"/>
      <c r="DV279" s="55"/>
      <c r="DW279" s="55"/>
      <c r="DX279" s="55"/>
      <c r="DY279" s="55"/>
      <c r="DZ279" s="55"/>
      <c r="EA279" s="55"/>
      <c r="EB279" s="55"/>
      <c r="EC279" s="55"/>
      <c r="ED279" s="55"/>
      <c r="EE279" s="55"/>
      <c r="EF279" s="55"/>
      <c r="EG279" s="55"/>
      <c r="EH279" s="55"/>
      <c r="EI279" s="55"/>
      <c r="EJ279" s="55"/>
      <c r="EK279" s="55"/>
      <c r="EL279" s="55"/>
      <c r="EM279" s="55"/>
      <c r="EN279" s="55"/>
      <c r="EO279" s="55"/>
      <c r="EP279" s="55"/>
      <c r="EQ279" s="55"/>
      <c r="ER279" s="55"/>
      <c r="ES279" s="55"/>
      <c r="ET279" s="55"/>
      <c r="EU279" s="55"/>
      <c r="EV279" s="55"/>
      <c r="EW279" s="55"/>
      <c r="EX279" s="55"/>
      <c r="EY279" s="55"/>
      <c r="EZ279" s="55"/>
      <c r="FA279" s="55"/>
      <c r="FB279" s="55"/>
      <c r="FC279" s="55"/>
      <c r="FD279" s="55"/>
      <c r="FE279" s="55"/>
      <c r="FF279" s="55"/>
      <c r="FG279" s="55"/>
      <c r="FH279" s="55"/>
      <c r="FI279" s="55"/>
      <c r="FJ279" s="55"/>
      <c r="FK279" s="55"/>
      <c r="FL279" s="55"/>
      <c r="FM279" s="55"/>
      <c r="FN279" s="55"/>
      <c r="FO279" s="55"/>
      <c r="FP279" s="55"/>
      <c r="FQ279" s="55"/>
      <c r="FR279" s="55"/>
      <c r="FS279" s="55"/>
      <c r="FT279" s="55"/>
      <c r="FU279" s="55"/>
      <c r="FV279" s="55"/>
      <c r="FW279" s="55"/>
      <c r="FX279" s="55"/>
      <c r="FY279" s="55"/>
      <c r="FZ279" s="55"/>
      <c r="GA279" s="55"/>
      <c r="GB279" s="55"/>
      <c r="GC279" s="55"/>
      <c r="GD279" s="55"/>
      <c r="GE279" s="55"/>
      <c r="GF279" s="55"/>
      <c r="GG279" s="55"/>
      <c r="GH279" s="55"/>
      <c r="GI279" s="55"/>
      <c r="GJ279" s="55"/>
      <c r="GK279" s="55"/>
      <c r="GL279" s="55"/>
      <c r="GM279" s="55"/>
    </row>
    <row r="280" spans="1:195" x14ac:dyDescent="0.2">
      <c r="A280" s="55"/>
      <c r="B280" s="55"/>
      <c r="C280" s="55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/>
      <c r="R280" s="55"/>
      <c r="S280" s="55"/>
      <c r="T280" s="55"/>
      <c r="U280" s="55"/>
      <c r="V280" s="55"/>
      <c r="W280" s="55"/>
      <c r="X280" s="55"/>
      <c r="Y280" s="55"/>
      <c r="Z280" s="55"/>
      <c r="AA280" s="55"/>
      <c r="AB280" s="55"/>
      <c r="AC280" s="55"/>
      <c r="AD280" s="55"/>
      <c r="AE280" s="55"/>
      <c r="AF280" s="55"/>
      <c r="AG280" s="55"/>
      <c r="AH280" s="55"/>
      <c r="AI280" s="55"/>
      <c r="AJ280" s="55"/>
      <c r="AK280" s="55"/>
      <c r="AL280" s="55"/>
      <c r="AM280" s="55"/>
      <c r="AN280" s="55"/>
      <c r="AO280" s="55"/>
      <c r="AP280" s="55"/>
      <c r="AQ280" s="55"/>
      <c r="AR280" s="55"/>
      <c r="AS280" s="55"/>
      <c r="AT280" s="55"/>
      <c r="AU280" s="55"/>
      <c r="AV280" s="55"/>
      <c r="AW280" s="55"/>
      <c r="AX280" s="55"/>
      <c r="AY280" s="55"/>
      <c r="AZ280" s="55"/>
      <c r="BA280" s="55"/>
      <c r="BB280" s="55"/>
      <c r="BC280" s="55"/>
      <c r="BD280" s="55"/>
      <c r="BE280" s="55"/>
      <c r="BF280" s="55"/>
      <c r="BG280" s="55"/>
      <c r="BH280" s="55"/>
      <c r="BI280" s="55"/>
      <c r="BJ280" s="55"/>
      <c r="BK280" s="55"/>
      <c r="BL280" s="55"/>
      <c r="BM280" s="55"/>
      <c r="BN280" s="55"/>
      <c r="BO280" s="55"/>
      <c r="BP280" s="55"/>
      <c r="BQ280" s="55"/>
      <c r="BR280" s="55"/>
      <c r="BS280" s="55"/>
      <c r="BT280" s="55"/>
      <c r="BU280" s="55"/>
      <c r="BV280" s="55"/>
      <c r="BW280" s="55"/>
      <c r="BX280" s="55"/>
      <c r="BY280" s="55"/>
      <c r="BZ280" s="55"/>
      <c r="CA280" s="55"/>
      <c r="CB280" s="55"/>
      <c r="CC280" s="55"/>
      <c r="CD280" s="55"/>
      <c r="CE280" s="55"/>
      <c r="CF280" s="55"/>
      <c r="CG280" s="55"/>
      <c r="CH280" s="55"/>
      <c r="CI280" s="55"/>
      <c r="CJ280" s="55"/>
      <c r="CK280" s="55"/>
      <c r="CL280" s="55"/>
      <c r="CM280" s="55"/>
      <c r="CN280" s="55"/>
      <c r="CO280" s="55"/>
      <c r="CP280" s="55"/>
      <c r="CQ280" s="55"/>
      <c r="CR280" s="55"/>
      <c r="CS280" s="55"/>
      <c r="CT280" s="55"/>
      <c r="CU280" s="55"/>
      <c r="CV280" s="55"/>
      <c r="CW280" s="55"/>
      <c r="CX280" s="55"/>
      <c r="CY280" s="55"/>
      <c r="CZ280" s="55"/>
      <c r="DA280" s="55"/>
      <c r="DB280" s="55"/>
      <c r="DC280" s="55"/>
      <c r="DD280" s="55"/>
      <c r="DE280" s="55"/>
      <c r="DF280" s="55"/>
      <c r="DG280" s="55"/>
      <c r="DH280" s="55"/>
      <c r="DI280" s="55"/>
      <c r="DJ280" s="55"/>
      <c r="DK280" s="55"/>
      <c r="DL280" s="55"/>
      <c r="DM280" s="55"/>
      <c r="DN280" s="55"/>
      <c r="DO280" s="55"/>
      <c r="DP280" s="55"/>
      <c r="DQ280" s="55"/>
      <c r="DR280" s="55"/>
      <c r="DS280" s="55"/>
      <c r="DT280" s="55"/>
      <c r="DU280" s="55"/>
      <c r="DV280" s="55"/>
      <c r="DW280" s="55"/>
      <c r="DX280" s="55"/>
      <c r="DY280" s="55"/>
      <c r="DZ280" s="55"/>
      <c r="EA280" s="55"/>
      <c r="EB280" s="55"/>
      <c r="EC280" s="55"/>
      <c r="ED280" s="55"/>
      <c r="EE280" s="55"/>
      <c r="EF280" s="55"/>
      <c r="EG280" s="55"/>
      <c r="EH280" s="55"/>
      <c r="EI280" s="55"/>
      <c r="EJ280" s="55"/>
      <c r="EK280" s="55"/>
      <c r="EL280" s="55"/>
      <c r="EM280" s="55"/>
      <c r="EN280" s="55"/>
      <c r="EO280" s="55"/>
      <c r="EP280" s="55"/>
      <c r="EQ280" s="55"/>
      <c r="ER280" s="55"/>
      <c r="ES280" s="55"/>
      <c r="ET280" s="55"/>
      <c r="EU280" s="55"/>
      <c r="EV280" s="55"/>
      <c r="EW280" s="55"/>
      <c r="EX280" s="55"/>
      <c r="EY280" s="55"/>
      <c r="EZ280" s="55"/>
      <c r="FA280" s="55"/>
      <c r="FB280" s="55"/>
      <c r="FC280" s="55"/>
      <c r="FD280" s="55"/>
      <c r="FE280" s="55"/>
      <c r="FF280" s="55"/>
      <c r="FG280" s="55"/>
      <c r="FH280" s="55"/>
      <c r="FI280" s="55"/>
      <c r="FJ280" s="55"/>
      <c r="FK280" s="55"/>
      <c r="FL280" s="55"/>
      <c r="FM280" s="55"/>
      <c r="FN280" s="55"/>
      <c r="FO280" s="55"/>
      <c r="FP280" s="55"/>
      <c r="FQ280" s="55"/>
      <c r="FR280" s="55"/>
      <c r="FS280" s="55"/>
      <c r="FT280" s="55"/>
      <c r="FU280" s="55"/>
      <c r="FV280" s="55"/>
      <c r="FW280" s="55"/>
      <c r="FX280" s="55"/>
      <c r="FY280" s="55"/>
      <c r="FZ280" s="55"/>
      <c r="GA280" s="55"/>
      <c r="GB280" s="55"/>
      <c r="GC280" s="55"/>
      <c r="GD280" s="55"/>
      <c r="GE280" s="55"/>
      <c r="GF280" s="55"/>
      <c r="GG280" s="55"/>
      <c r="GH280" s="55"/>
      <c r="GI280" s="55"/>
      <c r="GJ280" s="55"/>
      <c r="GK280" s="55"/>
      <c r="GL280" s="55"/>
      <c r="GM280" s="55"/>
    </row>
    <row r="281" spans="1:195" x14ac:dyDescent="0.2">
      <c r="A281" s="55"/>
      <c r="B281" s="55"/>
      <c r="C281" s="55"/>
      <c r="D281" s="55"/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/>
      <c r="R281" s="55"/>
      <c r="S281" s="55"/>
      <c r="T281" s="55"/>
      <c r="U281" s="55"/>
      <c r="V281" s="55"/>
      <c r="W281" s="55"/>
      <c r="X281" s="55"/>
      <c r="Y281" s="55"/>
      <c r="Z281" s="55"/>
      <c r="AA281" s="55"/>
      <c r="AB281" s="55"/>
      <c r="AC281" s="55"/>
      <c r="AD281" s="55"/>
      <c r="AE281" s="55"/>
      <c r="AF281" s="55"/>
      <c r="AG281" s="55"/>
      <c r="AH281" s="55"/>
      <c r="AI281" s="55"/>
      <c r="AJ281" s="55"/>
      <c r="AK281" s="55"/>
      <c r="AL281" s="55"/>
      <c r="AM281" s="55"/>
      <c r="AN281" s="55"/>
      <c r="AO281" s="55"/>
      <c r="AP281" s="55"/>
      <c r="AQ281" s="55"/>
      <c r="AR281" s="55"/>
      <c r="AS281" s="55"/>
      <c r="AT281" s="55"/>
      <c r="AU281" s="55"/>
      <c r="AV281" s="55"/>
      <c r="AW281" s="55"/>
      <c r="AX281" s="55"/>
      <c r="AY281" s="55"/>
      <c r="AZ281" s="55"/>
      <c r="BA281" s="55"/>
      <c r="BB281" s="55"/>
      <c r="BC281" s="55"/>
      <c r="BD281" s="55"/>
      <c r="BE281" s="55"/>
      <c r="BF281" s="55"/>
      <c r="BG281" s="55"/>
      <c r="BH281" s="55"/>
      <c r="BI281" s="55"/>
      <c r="BJ281" s="55"/>
      <c r="BK281" s="55"/>
      <c r="BL281" s="55"/>
      <c r="BM281" s="55"/>
      <c r="BN281" s="55"/>
      <c r="BO281" s="55"/>
      <c r="BP281" s="55"/>
      <c r="BQ281" s="55"/>
      <c r="BR281" s="55"/>
      <c r="BS281" s="55"/>
      <c r="BT281" s="55"/>
      <c r="BU281" s="55"/>
      <c r="BV281" s="55"/>
      <c r="BW281" s="55"/>
      <c r="BX281" s="55"/>
      <c r="BY281" s="55"/>
      <c r="BZ281" s="55"/>
      <c r="CA281" s="55"/>
      <c r="CB281" s="55"/>
      <c r="CC281" s="55"/>
      <c r="CD281" s="55"/>
      <c r="CE281" s="55"/>
      <c r="CF281" s="55"/>
      <c r="CG281" s="55"/>
      <c r="CH281" s="55"/>
      <c r="CI281" s="55"/>
      <c r="CJ281" s="55"/>
      <c r="CK281" s="55"/>
      <c r="CL281" s="55"/>
      <c r="CM281" s="55"/>
      <c r="CN281" s="55"/>
      <c r="CO281" s="55"/>
      <c r="CP281" s="55"/>
      <c r="CQ281" s="55"/>
      <c r="CR281" s="55"/>
      <c r="CS281" s="55"/>
      <c r="CT281" s="55"/>
      <c r="CU281" s="55"/>
      <c r="CV281" s="55"/>
      <c r="CW281" s="55"/>
      <c r="CX281" s="55"/>
      <c r="CY281" s="55"/>
      <c r="CZ281" s="55"/>
      <c r="DA281" s="55"/>
      <c r="DB281" s="55"/>
      <c r="DC281" s="55"/>
      <c r="DD281" s="55"/>
      <c r="DE281" s="55"/>
      <c r="DF281" s="55"/>
      <c r="DG281" s="55"/>
      <c r="DH281" s="55"/>
      <c r="DI281" s="55"/>
      <c r="DJ281" s="55"/>
      <c r="DK281" s="55"/>
      <c r="DL281" s="55"/>
      <c r="DM281" s="55"/>
      <c r="DN281" s="55"/>
      <c r="DO281" s="55"/>
      <c r="DP281" s="55"/>
      <c r="DQ281" s="55"/>
      <c r="DR281" s="55"/>
      <c r="DS281" s="55"/>
      <c r="DT281" s="55"/>
      <c r="DU281" s="55"/>
      <c r="DV281" s="55"/>
      <c r="DW281" s="55"/>
      <c r="DX281" s="55"/>
      <c r="DY281" s="55"/>
      <c r="DZ281" s="55"/>
      <c r="EA281" s="55"/>
      <c r="EB281" s="55"/>
      <c r="EC281" s="55"/>
      <c r="ED281" s="55"/>
      <c r="EE281" s="55"/>
      <c r="EF281" s="55"/>
      <c r="EG281" s="55"/>
      <c r="EH281" s="55"/>
      <c r="EI281" s="55"/>
      <c r="EJ281" s="55"/>
      <c r="EK281" s="55"/>
      <c r="EL281" s="55"/>
      <c r="EM281" s="55"/>
      <c r="EN281" s="55"/>
      <c r="EO281" s="55"/>
      <c r="EP281" s="55"/>
      <c r="EQ281" s="55"/>
      <c r="ER281" s="55"/>
      <c r="ES281" s="55"/>
      <c r="ET281" s="55"/>
      <c r="EU281" s="55"/>
      <c r="EV281" s="55"/>
      <c r="EW281" s="55"/>
      <c r="EX281" s="55"/>
      <c r="EY281" s="55"/>
      <c r="EZ281" s="55"/>
      <c r="FA281" s="55"/>
      <c r="FB281" s="55"/>
      <c r="FC281" s="55"/>
      <c r="FD281" s="55"/>
      <c r="FE281" s="55"/>
      <c r="FF281" s="55"/>
      <c r="FG281" s="55"/>
      <c r="FH281" s="55"/>
      <c r="FI281" s="55"/>
      <c r="FJ281" s="55"/>
      <c r="FK281" s="55"/>
      <c r="FL281" s="55"/>
      <c r="FM281" s="55"/>
      <c r="FN281" s="55"/>
      <c r="FO281" s="55"/>
      <c r="FP281" s="55"/>
      <c r="FQ281" s="55"/>
      <c r="FR281" s="55"/>
      <c r="FS281" s="55"/>
      <c r="FT281" s="55"/>
      <c r="FU281" s="55"/>
      <c r="FV281" s="55"/>
      <c r="FW281" s="55"/>
      <c r="FX281" s="55"/>
      <c r="FY281" s="55"/>
      <c r="FZ281" s="55"/>
      <c r="GA281" s="55"/>
      <c r="GB281" s="55"/>
      <c r="GC281" s="55"/>
      <c r="GD281" s="55"/>
      <c r="GE281" s="55"/>
      <c r="GF281" s="55"/>
      <c r="GG281" s="55"/>
      <c r="GH281" s="55"/>
      <c r="GI281" s="55"/>
      <c r="GJ281" s="55"/>
      <c r="GK281" s="55"/>
      <c r="GL281" s="55"/>
      <c r="GM281" s="55"/>
    </row>
    <row r="282" spans="1:195" x14ac:dyDescent="0.2">
      <c r="A282" s="55"/>
      <c r="B282" s="55"/>
      <c r="C282" s="55"/>
      <c r="D282" s="55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55"/>
      <c r="T282" s="55"/>
      <c r="U282" s="55"/>
      <c r="V282" s="55"/>
      <c r="W282" s="55"/>
      <c r="X282" s="55"/>
      <c r="Y282" s="55"/>
      <c r="Z282" s="55"/>
      <c r="AA282" s="55"/>
      <c r="AB282" s="55"/>
      <c r="AC282" s="55"/>
      <c r="AD282" s="55"/>
      <c r="AE282" s="55"/>
      <c r="AF282" s="55"/>
      <c r="AG282" s="55"/>
      <c r="AH282" s="55"/>
      <c r="AI282" s="55"/>
      <c r="AJ282" s="55"/>
      <c r="AK282" s="55"/>
      <c r="AL282" s="55"/>
      <c r="AM282" s="55"/>
      <c r="AN282" s="55"/>
      <c r="AO282" s="55"/>
      <c r="AP282" s="55"/>
      <c r="AQ282" s="55"/>
      <c r="AR282" s="55"/>
      <c r="AS282" s="55"/>
      <c r="AT282" s="55"/>
      <c r="AU282" s="55"/>
      <c r="AV282" s="55"/>
      <c r="AW282" s="55"/>
      <c r="AX282" s="55"/>
      <c r="AY282" s="55"/>
      <c r="AZ282" s="55"/>
      <c r="BA282" s="55"/>
      <c r="BB282" s="55"/>
      <c r="BC282" s="55"/>
      <c r="BD282" s="55"/>
      <c r="BE282" s="55"/>
      <c r="BF282" s="55"/>
      <c r="BG282" s="55"/>
      <c r="BH282" s="55"/>
      <c r="BI282" s="55"/>
      <c r="BJ282" s="55"/>
      <c r="BK282" s="55"/>
      <c r="BL282" s="55"/>
      <c r="BM282" s="55"/>
      <c r="BN282" s="55"/>
      <c r="BO282" s="55"/>
      <c r="BP282" s="55"/>
      <c r="BQ282" s="55"/>
      <c r="BR282" s="55"/>
      <c r="BS282" s="55"/>
      <c r="BT282" s="55"/>
      <c r="BU282" s="55"/>
      <c r="BV282" s="55"/>
      <c r="BW282" s="55"/>
      <c r="BX282" s="55"/>
      <c r="BY282" s="55"/>
      <c r="BZ282" s="55"/>
      <c r="CA282" s="55"/>
      <c r="CB282" s="55"/>
      <c r="CC282" s="55"/>
      <c r="CD282" s="55"/>
      <c r="CE282" s="55"/>
      <c r="CF282" s="55"/>
      <c r="CG282" s="55"/>
      <c r="CH282" s="55"/>
      <c r="CI282" s="55"/>
      <c r="CJ282" s="55"/>
      <c r="CK282" s="55"/>
      <c r="CL282" s="55"/>
      <c r="CM282" s="55"/>
      <c r="CN282" s="55"/>
      <c r="CO282" s="55"/>
      <c r="CP282" s="55"/>
      <c r="CQ282" s="55"/>
      <c r="CR282" s="55"/>
      <c r="CS282" s="55"/>
      <c r="CT282" s="55"/>
      <c r="CU282" s="55"/>
      <c r="CV282" s="55"/>
      <c r="CW282" s="55"/>
      <c r="CX282" s="55"/>
      <c r="CY282" s="55"/>
      <c r="CZ282" s="55"/>
      <c r="DA282" s="55"/>
      <c r="DB282" s="55"/>
      <c r="DC282" s="55"/>
      <c r="DD282" s="55"/>
      <c r="DE282" s="55"/>
      <c r="DF282" s="55"/>
      <c r="DG282" s="55"/>
      <c r="DH282" s="55"/>
      <c r="DI282" s="55"/>
      <c r="DJ282" s="55"/>
      <c r="DK282" s="55"/>
      <c r="DL282" s="55"/>
      <c r="DM282" s="55"/>
      <c r="DN282" s="55"/>
      <c r="DO282" s="55"/>
      <c r="DP282" s="55"/>
      <c r="DQ282" s="55"/>
      <c r="DR282" s="55"/>
      <c r="DS282" s="55"/>
      <c r="DT282" s="55"/>
      <c r="DU282" s="55"/>
      <c r="DV282" s="55"/>
      <c r="DW282" s="55"/>
      <c r="DX282" s="55"/>
      <c r="DY282" s="55"/>
      <c r="DZ282" s="55"/>
      <c r="EA282" s="55"/>
      <c r="EB282" s="55"/>
      <c r="EC282" s="55"/>
      <c r="ED282" s="55"/>
      <c r="EE282" s="55"/>
      <c r="EF282" s="55"/>
      <c r="EG282" s="55"/>
      <c r="EH282" s="55"/>
      <c r="EI282" s="55"/>
      <c r="EJ282" s="55"/>
      <c r="EK282" s="55"/>
      <c r="EL282" s="55"/>
      <c r="EM282" s="55"/>
      <c r="EN282" s="55"/>
      <c r="EO282" s="55"/>
      <c r="EP282" s="55"/>
      <c r="EQ282" s="55"/>
      <c r="ER282" s="55"/>
      <c r="ES282" s="55"/>
      <c r="ET282" s="55"/>
      <c r="EU282" s="55"/>
      <c r="EV282" s="55"/>
      <c r="EW282" s="55"/>
      <c r="EX282" s="55"/>
      <c r="EY282" s="55"/>
      <c r="EZ282" s="55"/>
      <c r="FA282" s="55"/>
      <c r="FB282" s="55"/>
      <c r="FC282" s="55"/>
      <c r="FD282" s="55"/>
      <c r="FE282" s="55"/>
      <c r="FF282" s="55"/>
      <c r="FG282" s="55"/>
      <c r="FH282" s="55"/>
      <c r="FI282" s="55"/>
      <c r="FJ282" s="55"/>
      <c r="FK282" s="55"/>
      <c r="FL282" s="55"/>
      <c r="FM282" s="55"/>
      <c r="FN282" s="55"/>
      <c r="FO282" s="55"/>
      <c r="FP282" s="55"/>
      <c r="FQ282" s="55"/>
      <c r="FR282" s="55"/>
      <c r="FS282" s="55"/>
      <c r="FT282" s="55"/>
      <c r="FU282" s="55"/>
      <c r="FV282" s="55"/>
      <c r="FW282" s="55"/>
      <c r="FX282" s="55"/>
      <c r="FY282" s="55"/>
      <c r="FZ282" s="55"/>
      <c r="GA282" s="55"/>
      <c r="GB282" s="55"/>
      <c r="GC282" s="55"/>
      <c r="GD282" s="55"/>
      <c r="GE282" s="55"/>
      <c r="GF282" s="55"/>
      <c r="GG282" s="55"/>
      <c r="GH282" s="55"/>
      <c r="GI282" s="55"/>
      <c r="GJ282" s="55"/>
      <c r="GK282" s="55"/>
      <c r="GL282" s="55"/>
      <c r="GM282" s="55"/>
    </row>
    <row r="283" spans="1:195" x14ac:dyDescent="0.2">
      <c r="A283" s="55"/>
      <c r="B283" s="55"/>
      <c r="C283" s="55"/>
      <c r="D283" s="55"/>
      <c r="E283" s="55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/>
      <c r="Q283" s="55"/>
      <c r="R283" s="55"/>
      <c r="S283" s="55"/>
      <c r="T283" s="55"/>
      <c r="U283" s="55"/>
      <c r="V283" s="55"/>
      <c r="W283" s="55"/>
      <c r="X283" s="55"/>
      <c r="Y283" s="55"/>
      <c r="Z283" s="55"/>
      <c r="AA283" s="55"/>
      <c r="AB283" s="55"/>
      <c r="AC283" s="55"/>
      <c r="AD283" s="55"/>
      <c r="AE283" s="55"/>
      <c r="AF283" s="55"/>
      <c r="AG283" s="55"/>
      <c r="AH283" s="55"/>
      <c r="AI283" s="55"/>
      <c r="AJ283" s="55"/>
      <c r="AK283" s="55"/>
      <c r="AL283" s="55"/>
      <c r="AM283" s="55"/>
      <c r="AN283" s="55"/>
      <c r="AO283" s="55"/>
      <c r="AP283" s="55"/>
      <c r="AQ283" s="55"/>
      <c r="AR283" s="55"/>
      <c r="AS283" s="55"/>
      <c r="AT283" s="55"/>
      <c r="AU283" s="55"/>
      <c r="AV283" s="55"/>
      <c r="AW283" s="55"/>
      <c r="AX283" s="55"/>
      <c r="AY283" s="55"/>
      <c r="AZ283" s="55"/>
      <c r="BA283" s="55"/>
      <c r="BB283" s="55"/>
      <c r="BC283" s="55"/>
      <c r="BD283" s="55"/>
      <c r="BE283" s="55"/>
      <c r="BF283" s="55"/>
      <c r="BG283" s="55"/>
      <c r="BH283" s="55"/>
      <c r="BI283" s="55"/>
      <c r="BJ283" s="55"/>
      <c r="BK283" s="55"/>
      <c r="BL283" s="55"/>
      <c r="BM283" s="55"/>
      <c r="BN283" s="55"/>
      <c r="BO283" s="55"/>
      <c r="BP283" s="55"/>
      <c r="BQ283" s="55"/>
      <c r="BR283" s="55"/>
      <c r="BS283" s="55"/>
      <c r="BT283" s="55"/>
      <c r="BU283" s="55"/>
      <c r="BV283" s="55"/>
      <c r="BW283" s="55"/>
      <c r="BX283" s="55"/>
      <c r="BY283" s="55"/>
      <c r="BZ283" s="55"/>
      <c r="CA283" s="55"/>
      <c r="CB283" s="55"/>
      <c r="CC283" s="55"/>
      <c r="CD283" s="55"/>
      <c r="CE283" s="55"/>
      <c r="CF283" s="55"/>
      <c r="CG283" s="55"/>
      <c r="CH283" s="55"/>
      <c r="CI283" s="55"/>
      <c r="CJ283" s="55"/>
      <c r="CK283" s="55"/>
      <c r="CL283" s="55"/>
      <c r="CM283" s="55"/>
      <c r="CN283" s="55"/>
      <c r="CO283" s="55"/>
      <c r="CP283" s="55"/>
      <c r="CQ283" s="55"/>
      <c r="CR283" s="55"/>
      <c r="CS283" s="55"/>
      <c r="CT283" s="55"/>
      <c r="CU283" s="55"/>
      <c r="CV283" s="55"/>
      <c r="CW283" s="55"/>
      <c r="CX283" s="55"/>
      <c r="CY283" s="55"/>
      <c r="CZ283" s="55"/>
      <c r="DA283" s="55"/>
      <c r="DB283" s="55"/>
      <c r="DC283" s="55"/>
      <c r="DD283" s="55"/>
      <c r="DE283" s="55"/>
      <c r="DF283" s="55"/>
      <c r="DG283" s="55"/>
      <c r="DH283" s="55"/>
      <c r="DI283" s="55"/>
      <c r="DJ283" s="55"/>
      <c r="DK283" s="55"/>
      <c r="DL283" s="55"/>
      <c r="DM283" s="55"/>
      <c r="DN283" s="55"/>
      <c r="DO283" s="55"/>
      <c r="DP283" s="55"/>
      <c r="DQ283" s="55"/>
      <c r="DR283" s="55"/>
      <c r="DS283" s="55"/>
      <c r="DT283" s="55"/>
      <c r="DU283" s="55"/>
      <c r="DV283" s="55"/>
      <c r="DW283" s="55"/>
      <c r="DX283" s="55"/>
      <c r="DY283" s="55"/>
      <c r="DZ283" s="55"/>
      <c r="EA283" s="55"/>
      <c r="EB283" s="55"/>
      <c r="EC283" s="55"/>
      <c r="ED283" s="55"/>
      <c r="EE283" s="55"/>
      <c r="EF283" s="55"/>
      <c r="EG283" s="55"/>
      <c r="EH283" s="55"/>
      <c r="EI283" s="55"/>
      <c r="EJ283" s="55"/>
      <c r="EK283" s="55"/>
      <c r="EL283" s="55"/>
      <c r="EM283" s="55"/>
      <c r="EN283" s="55"/>
      <c r="EO283" s="55"/>
      <c r="EP283" s="55"/>
      <c r="EQ283" s="55"/>
      <c r="ER283" s="55"/>
      <c r="ES283" s="55"/>
      <c r="ET283" s="55"/>
      <c r="EU283" s="55"/>
      <c r="EV283" s="55"/>
      <c r="EW283" s="55"/>
      <c r="EX283" s="55"/>
      <c r="EY283" s="55"/>
      <c r="EZ283" s="55"/>
      <c r="FA283" s="55"/>
      <c r="FB283" s="55"/>
      <c r="FC283" s="55"/>
      <c r="FD283" s="55"/>
      <c r="FE283" s="55"/>
      <c r="FF283" s="55"/>
      <c r="FG283" s="55"/>
      <c r="FH283" s="55"/>
      <c r="FI283" s="55"/>
      <c r="FJ283" s="55"/>
      <c r="FK283" s="55"/>
      <c r="FL283" s="55"/>
      <c r="FM283" s="55"/>
      <c r="FN283" s="55"/>
      <c r="FO283" s="55"/>
      <c r="FP283" s="55"/>
      <c r="FQ283" s="55"/>
      <c r="FR283" s="55"/>
      <c r="FS283" s="55"/>
      <c r="FT283" s="55"/>
      <c r="FU283" s="55"/>
      <c r="FV283" s="55"/>
      <c r="FW283" s="55"/>
      <c r="FX283" s="55"/>
      <c r="FY283" s="55"/>
      <c r="FZ283" s="55"/>
      <c r="GA283" s="55"/>
      <c r="GB283" s="55"/>
      <c r="GC283" s="55"/>
      <c r="GD283" s="55"/>
      <c r="GE283" s="55"/>
      <c r="GF283" s="55"/>
      <c r="GG283" s="55"/>
      <c r="GH283" s="55"/>
      <c r="GI283" s="55"/>
      <c r="GJ283" s="55"/>
      <c r="GK283" s="55"/>
      <c r="GL283" s="55"/>
      <c r="GM283" s="55"/>
    </row>
    <row r="284" spans="1:195" x14ac:dyDescent="0.2">
      <c r="A284" s="55"/>
      <c r="B284" s="55"/>
      <c r="C284" s="55"/>
      <c r="D284" s="55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55"/>
      <c r="S284" s="55"/>
      <c r="T284" s="55"/>
      <c r="U284" s="55"/>
      <c r="V284" s="55"/>
      <c r="W284" s="55"/>
      <c r="X284" s="55"/>
      <c r="Y284" s="55"/>
      <c r="Z284" s="55"/>
      <c r="AA284" s="55"/>
      <c r="AB284" s="55"/>
      <c r="AC284" s="55"/>
      <c r="AD284" s="55"/>
      <c r="AE284" s="55"/>
      <c r="AF284" s="55"/>
      <c r="AG284" s="55"/>
      <c r="AH284" s="55"/>
      <c r="AI284" s="55"/>
      <c r="AJ284" s="55"/>
      <c r="AK284" s="55"/>
      <c r="AL284" s="55"/>
      <c r="AM284" s="55"/>
      <c r="AN284" s="55"/>
      <c r="AO284" s="55"/>
      <c r="AP284" s="55"/>
      <c r="AQ284" s="55"/>
      <c r="AR284" s="55"/>
      <c r="AS284" s="55"/>
      <c r="AT284" s="55"/>
      <c r="AU284" s="55"/>
      <c r="AV284" s="55"/>
      <c r="AW284" s="55"/>
      <c r="AX284" s="55"/>
      <c r="AY284" s="55"/>
      <c r="AZ284" s="55"/>
      <c r="BA284" s="55"/>
      <c r="BB284" s="55"/>
      <c r="BC284" s="55"/>
      <c r="BD284" s="55"/>
      <c r="BE284" s="55"/>
      <c r="BF284" s="55"/>
      <c r="BG284" s="55"/>
      <c r="BH284" s="55"/>
      <c r="BI284" s="55"/>
      <c r="BJ284" s="55"/>
      <c r="BK284" s="55"/>
      <c r="BL284" s="55"/>
      <c r="BM284" s="55"/>
      <c r="BN284" s="55"/>
      <c r="BO284" s="55"/>
      <c r="BP284" s="55"/>
      <c r="BQ284" s="55"/>
      <c r="BR284" s="55"/>
      <c r="BS284" s="55"/>
      <c r="BT284" s="55"/>
      <c r="BU284" s="55"/>
      <c r="BV284" s="55"/>
      <c r="BW284" s="55"/>
      <c r="BX284" s="55"/>
      <c r="BY284" s="55"/>
      <c r="BZ284" s="55"/>
      <c r="CA284" s="55"/>
      <c r="CB284" s="55"/>
      <c r="CC284" s="55"/>
      <c r="CD284" s="55"/>
      <c r="CE284" s="55"/>
      <c r="CF284" s="55"/>
      <c r="CG284" s="55"/>
      <c r="CH284" s="55"/>
      <c r="CI284" s="55"/>
      <c r="CJ284" s="55"/>
      <c r="CK284" s="55"/>
      <c r="CL284" s="55"/>
      <c r="CM284" s="55"/>
      <c r="CN284" s="55"/>
      <c r="CO284" s="55"/>
      <c r="CP284" s="55"/>
      <c r="CQ284" s="55"/>
      <c r="CR284" s="55"/>
      <c r="CS284" s="55"/>
      <c r="CT284" s="55"/>
      <c r="CU284" s="55"/>
      <c r="CV284" s="55"/>
      <c r="CW284" s="55"/>
      <c r="CX284" s="55"/>
      <c r="CY284" s="55"/>
      <c r="CZ284" s="55"/>
      <c r="DA284" s="55"/>
      <c r="DB284" s="55"/>
      <c r="DC284" s="55"/>
      <c r="DD284" s="55"/>
      <c r="DE284" s="55"/>
      <c r="DF284" s="55"/>
      <c r="DG284" s="55"/>
      <c r="DH284" s="55"/>
      <c r="DI284" s="55"/>
      <c r="DJ284" s="55"/>
      <c r="DK284" s="55"/>
      <c r="DL284" s="55"/>
      <c r="DM284" s="55"/>
      <c r="DN284" s="55"/>
      <c r="DO284" s="55"/>
      <c r="DP284" s="55"/>
      <c r="DQ284" s="55"/>
      <c r="DR284" s="55"/>
      <c r="DS284" s="55"/>
      <c r="DT284" s="55"/>
      <c r="DU284" s="55"/>
      <c r="DV284" s="55"/>
      <c r="DW284" s="55"/>
      <c r="DX284" s="55"/>
      <c r="DY284" s="55"/>
      <c r="DZ284" s="55"/>
      <c r="EA284" s="55"/>
      <c r="EB284" s="55"/>
      <c r="EC284" s="55"/>
      <c r="ED284" s="55"/>
      <c r="EE284" s="55"/>
      <c r="EF284" s="55"/>
      <c r="EG284" s="55"/>
      <c r="EH284" s="55"/>
      <c r="EI284" s="55"/>
      <c r="EJ284" s="55"/>
      <c r="EK284" s="55"/>
      <c r="EL284" s="55"/>
      <c r="EM284" s="55"/>
      <c r="EN284" s="55"/>
      <c r="EO284" s="55"/>
      <c r="EP284" s="55"/>
      <c r="EQ284" s="55"/>
      <c r="ER284" s="55"/>
      <c r="ES284" s="55"/>
      <c r="ET284" s="55"/>
      <c r="EU284" s="55"/>
      <c r="EV284" s="55"/>
      <c r="EW284" s="55"/>
      <c r="EX284" s="55"/>
      <c r="EY284" s="55"/>
      <c r="EZ284" s="55"/>
      <c r="FA284" s="55"/>
      <c r="FB284" s="55"/>
      <c r="FC284" s="55"/>
      <c r="FD284" s="55"/>
      <c r="FE284" s="55"/>
      <c r="FF284" s="55"/>
      <c r="FG284" s="55"/>
      <c r="FH284" s="55"/>
      <c r="FI284" s="55"/>
      <c r="FJ284" s="55"/>
      <c r="FK284" s="55"/>
      <c r="FL284" s="55"/>
      <c r="FM284" s="55"/>
      <c r="FN284" s="55"/>
      <c r="FO284" s="55"/>
      <c r="FP284" s="55"/>
      <c r="FQ284" s="55"/>
      <c r="FR284" s="55"/>
      <c r="FS284" s="55"/>
      <c r="FT284" s="55"/>
      <c r="FU284" s="55"/>
      <c r="FV284" s="55"/>
      <c r="FW284" s="55"/>
      <c r="FX284" s="55"/>
      <c r="FY284" s="55"/>
      <c r="FZ284" s="55"/>
      <c r="GA284" s="55"/>
      <c r="GB284" s="55"/>
      <c r="GC284" s="55"/>
      <c r="GD284" s="55"/>
      <c r="GE284" s="55"/>
      <c r="GF284" s="55"/>
      <c r="GG284" s="55"/>
      <c r="GH284" s="55"/>
      <c r="GI284" s="55"/>
      <c r="GJ284" s="55"/>
      <c r="GK284" s="55"/>
      <c r="GL284" s="55"/>
      <c r="GM284" s="55"/>
    </row>
    <row r="285" spans="1:195" x14ac:dyDescent="0.2">
      <c r="A285" s="55"/>
      <c r="B285" s="55"/>
      <c r="C285" s="55"/>
      <c r="D285" s="55"/>
      <c r="E285" s="55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5"/>
      <c r="Q285" s="55"/>
      <c r="R285" s="55"/>
      <c r="S285" s="55"/>
      <c r="T285" s="55"/>
      <c r="U285" s="55"/>
      <c r="V285" s="55"/>
      <c r="W285" s="55"/>
      <c r="X285" s="55"/>
      <c r="Y285" s="55"/>
      <c r="Z285" s="55"/>
      <c r="AA285" s="55"/>
      <c r="AB285" s="55"/>
      <c r="AC285" s="55"/>
      <c r="AD285" s="55"/>
      <c r="AE285" s="55"/>
      <c r="AF285" s="55"/>
      <c r="AG285" s="55"/>
      <c r="AH285" s="55"/>
      <c r="AI285" s="55"/>
      <c r="AJ285" s="55"/>
      <c r="AK285" s="55"/>
      <c r="AL285" s="55"/>
      <c r="AM285" s="55"/>
      <c r="AN285" s="55"/>
      <c r="AO285" s="55"/>
      <c r="AP285" s="55"/>
      <c r="AQ285" s="55"/>
      <c r="AR285" s="55"/>
      <c r="AS285" s="55"/>
      <c r="AT285" s="55"/>
      <c r="AU285" s="55"/>
      <c r="AV285" s="55"/>
      <c r="AW285" s="55"/>
      <c r="AX285" s="55"/>
      <c r="AY285" s="55"/>
      <c r="AZ285" s="55"/>
      <c r="BA285" s="55"/>
      <c r="BB285" s="55"/>
      <c r="BC285" s="55"/>
      <c r="BD285" s="55"/>
      <c r="BE285" s="55"/>
      <c r="BF285" s="55"/>
      <c r="BG285" s="55"/>
      <c r="BH285" s="55"/>
      <c r="BI285" s="55"/>
      <c r="BJ285" s="55"/>
      <c r="BK285" s="55"/>
      <c r="BL285" s="55"/>
      <c r="BM285" s="55"/>
      <c r="BN285" s="55"/>
      <c r="BO285" s="55"/>
      <c r="BP285" s="55"/>
      <c r="BQ285" s="55"/>
      <c r="BR285" s="55"/>
      <c r="BS285" s="55"/>
      <c r="BT285" s="55"/>
      <c r="BU285" s="55"/>
      <c r="BV285" s="55"/>
      <c r="BW285" s="55"/>
      <c r="BX285" s="55"/>
      <c r="BY285" s="55"/>
      <c r="BZ285" s="55"/>
      <c r="CA285" s="55"/>
      <c r="CB285" s="55"/>
      <c r="CC285" s="55"/>
      <c r="CD285" s="55"/>
      <c r="CE285" s="55"/>
      <c r="CF285" s="55"/>
      <c r="CG285" s="55"/>
      <c r="CH285" s="55"/>
      <c r="CI285" s="55"/>
      <c r="CJ285" s="55"/>
      <c r="CK285" s="55"/>
      <c r="CL285" s="55"/>
      <c r="CM285" s="55"/>
      <c r="CN285" s="55"/>
      <c r="CO285" s="55"/>
      <c r="CP285" s="55"/>
      <c r="CQ285" s="55"/>
      <c r="CR285" s="55"/>
      <c r="CS285" s="55"/>
      <c r="CT285" s="55"/>
      <c r="CU285" s="55"/>
      <c r="CV285" s="55"/>
      <c r="CW285" s="55"/>
      <c r="CX285" s="55"/>
      <c r="CY285" s="55"/>
      <c r="CZ285" s="55"/>
      <c r="DA285" s="55"/>
      <c r="DB285" s="55"/>
      <c r="DC285" s="55"/>
      <c r="DD285" s="55"/>
      <c r="DE285" s="55"/>
      <c r="DF285" s="55"/>
      <c r="DG285" s="55"/>
      <c r="DH285" s="55"/>
      <c r="DI285" s="55"/>
      <c r="DJ285" s="55"/>
      <c r="DK285" s="55"/>
      <c r="DL285" s="55"/>
      <c r="DM285" s="55"/>
      <c r="DN285" s="55"/>
      <c r="DO285" s="55"/>
      <c r="DP285" s="55"/>
      <c r="DQ285" s="55"/>
      <c r="DR285" s="55"/>
      <c r="DS285" s="55"/>
      <c r="DT285" s="55"/>
      <c r="DU285" s="55"/>
      <c r="DV285" s="55"/>
      <c r="DW285" s="55"/>
      <c r="DX285" s="55"/>
      <c r="DY285" s="55"/>
      <c r="DZ285" s="55"/>
      <c r="EA285" s="55"/>
      <c r="EB285" s="55"/>
      <c r="EC285" s="55"/>
      <c r="ED285" s="55"/>
      <c r="EE285" s="55"/>
      <c r="EF285" s="55"/>
      <c r="EG285" s="55"/>
      <c r="EH285" s="55"/>
      <c r="EI285" s="55"/>
      <c r="EJ285" s="55"/>
      <c r="EK285" s="55"/>
      <c r="EL285" s="55"/>
      <c r="EM285" s="55"/>
      <c r="EN285" s="55"/>
      <c r="EO285" s="55"/>
      <c r="EP285" s="55"/>
      <c r="EQ285" s="55"/>
      <c r="ER285" s="55"/>
      <c r="ES285" s="55"/>
      <c r="ET285" s="55"/>
      <c r="EU285" s="55"/>
      <c r="EV285" s="55"/>
      <c r="EW285" s="55"/>
      <c r="EX285" s="55"/>
      <c r="EY285" s="55"/>
      <c r="EZ285" s="55"/>
      <c r="FA285" s="55"/>
      <c r="FB285" s="55"/>
      <c r="FC285" s="55"/>
      <c r="FD285" s="55"/>
      <c r="FE285" s="55"/>
      <c r="FF285" s="55"/>
      <c r="FG285" s="55"/>
      <c r="FH285" s="55"/>
      <c r="FI285" s="55"/>
      <c r="FJ285" s="55"/>
      <c r="FK285" s="55"/>
      <c r="FL285" s="55"/>
      <c r="FM285" s="55"/>
      <c r="FN285" s="55"/>
      <c r="FO285" s="55"/>
      <c r="FP285" s="55"/>
      <c r="FQ285" s="55"/>
      <c r="FR285" s="55"/>
      <c r="FS285" s="55"/>
      <c r="FT285" s="55"/>
      <c r="FU285" s="55"/>
      <c r="FV285" s="55"/>
      <c r="FW285" s="55"/>
      <c r="FX285" s="55"/>
      <c r="FY285" s="55"/>
      <c r="FZ285" s="55"/>
      <c r="GA285" s="55"/>
      <c r="GB285" s="55"/>
      <c r="GC285" s="55"/>
      <c r="GD285" s="55"/>
      <c r="GE285" s="55"/>
      <c r="GF285" s="55"/>
      <c r="GG285" s="55"/>
      <c r="GH285" s="55"/>
      <c r="GI285" s="55"/>
      <c r="GJ285" s="55"/>
      <c r="GK285" s="55"/>
      <c r="GL285" s="55"/>
      <c r="GM285" s="55"/>
    </row>
    <row r="286" spans="1:195" x14ac:dyDescent="0.2">
      <c r="A286" s="55"/>
      <c r="B286" s="55"/>
      <c r="C286" s="55"/>
      <c r="D286" s="55"/>
      <c r="E286" s="55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/>
      <c r="R286" s="55"/>
      <c r="S286" s="55"/>
      <c r="T286" s="55"/>
      <c r="U286" s="55"/>
      <c r="V286" s="55"/>
      <c r="W286" s="55"/>
      <c r="X286" s="55"/>
      <c r="Y286" s="55"/>
      <c r="Z286" s="55"/>
      <c r="AA286" s="55"/>
      <c r="AB286" s="55"/>
      <c r="AC286" s="55"/>
      <c r="AD286" s="55"/>
      <c r="AE286" s="55"/>
      <c r="AF286" s="55"/>
      <c r="AG286" s="55"/>
      <c r="AH286" s="55"/>
      <c r="AI286" s="55"/>
      <c r="AJ286" s="55"/>
      <c r="AK286" s="55"/>
      <c r="AL286" s="55"/>
      <c r="AM286" s="55"/>
      <c r="AN286" s="55"/>
      <c r="AO286" s="55"/>
      <c r="AP286" s="55"/>
      <c r="AQ286" s="55"/>
      <c r="AR286" s="55"/>
      <c r="AS286" s="55"/>
      <c r="AT286" s="55"/>
      <c r="AU286" s="55"/>
      <c r="AV286" s="55"/>
      <c r="AW286" s="55"/>
      <c r="AX286" s="55"/>
      <c r="AY286" s="55"/>
      <c r="AZ286" s="55"/>
      <c r="BA286" s="55"/>
      <c r="BB286" s="55"/>
      <c r="BC286" s="55"/>
      <c r="BD286" s="55"/>
      <c r="BE286" s="55"/>
      <c r="BF286" s="55"/>
      <c r="BG286" s="55"/>
      <c r="BH286" s="55"/>
      <c r="BI286" s="55"/>
      <c r="BJ286" s="55"/>
      <c r="BK286" s="55"/>
      <c r="BL286" s="55"/>
      <c r="BM286" s="55"/>
      <c r="BN286" s="55"/>
      <c r="BO286" s="55"/>
      <c r="BP286" s="55"/>
      <c r="BQ286" s="55"/>
      <c r="BR286" s="55"/>
      <c r="BS286" s="55"/>
      <c r="BT286" s="55"/>
      <c r="BU286" s="55"/>
      <c r="BV286" s="55"/>
      <c r="BW286" s="55"/>
      <c r="BX286" s="55"/>
      <c r="BY286" s="55"/>
      <c r="BZ286" s="55"/>
      <c r="CA286" s="55"/>
      <c r="CB286" s="55"/>
      <c r="CC286" s="55"/>
      <c r="CD286" s="55"/>
      <c r="CE286" s="55"/>
      <c r="CF286" s="55"/>
      <c r="CG286" s="55"/>
      <c r="CH286" s="55"/>
      <c r="CI286" s="55"/>
      <c r="CJ286" s="55"/>
      <c r="CK286" s="55"/>
      <c r="CL286" s="55"/>
      <c r="CM286" s="55"/>
      <c r="CN286" s="55"/>
      <c r="CO286" s="55"/>
      <c r="CP286" s="55"/>
      <c r="CQ286" s="55"/>
      <c r="CR286" s="55"/>
      <c r="CS286" s="55"/>
      <c r="CT286" s="55"/>
      <c r="CU286" s="55"/>
      <c r="CV286" s="55"/>
      <c r="CW286" s="55"/>
      <c r="CX286" s="55"/>
      <c r="CY286" s="55"/>
      <c r="CZ286" s="55"/>
      <c r="DA286" s="55"/>
      <c r="DB286" s="55"/>
      <c r="DC286" s="55"/>
      <c r="DD286" s="55"/>
      <c r="DE286" s="55"/>
      <c r="DF286" s="55"/>
      <c r="DG286" s="55"/>
      <c r="DH286" s="55"/>
      <c r="DI286" s="55"/>
      <c r="DJ286" s="55"/>
      <c r="DK286" s="55"/>
      <c r="DL286" s="55"/>
      <c r="DM286" s="55"/>
      <c r="DN286" s="55"/>
      <c r="DO286" s="55"/>
      <c r="DP286" s="55"/>
      <c r="DQ286" s="55"/>
      <c r="DR286" s="55"/>
      <c r="DS286" s="55"/>
      <c r="DT286" s="55"/>
      <c r="DU286" s="55"/>
      <c r="DV286" s="55"/>
      <c r="DW286" s="55"/>
      <c r="DX286" s="55"/>
      <c r="DY286" s="55"/>
      <c r="DZ286" s="55"/>
      <c r="EA286" s="55"/>
      <c r="EB286" s="55"/>
      <c r="EC286" s="55"/>
      <c r="ED286" s="55"/>
      <c r="EE286" s="55"/>
      <c r="EF286" s="55"/>
      <c r="EG286" s="55"/>
      <c r="EH286" s="55"/>
      <c r="EI286" s="55"/>
      <c r="EJ286" s="55"/>
      <c r="EK286" s="55"/>
      <c r="EL286" s="55"/>
      <c r="EM286" s="55"/>
      <c r="EN286" s="55"/>
      <c r="EO286" s="55"/>
      <c r="EP286" s="55"/>
      <c r="EQ286" s="55"/>
      <c r="ER286" s="55"/>
      <c r="ES286" s="55"/>
      <c r="ET286" s="55"/>
      <c r="EU286" s="55"/>
      <c r="EV286" s="55"/>
      <c r="EW286" s="55"/>
      <c r="EX286" s="55"/>
      <c r="EY286" s="55"/>
      <c r="EZ286" s="55"/>
      <c r="FA286" s="55"/>
      <c r="FB286" s="55"/>
      <c r="FC286" s="55"/>
      <c r="FD286" s="55"/>
      <c r="FE286" s="55"/>
      <c r="FF286" s="55"/>
      <c r="FG286" s="55"/>
      <c r="FH286" s="55"/>
      <c r="FI286" s="55"/>
      <c r="FJ286" s="55"/>
      <c r="FK286" s="55"/>
      <c r="FL286" s="55"/>
      <c r="FM286" s="55"/>
      <c r="FN286" s="55"/>
      <c r="FO286" s="55"/>
      <c r="FP286" s="55"/>
      <c r="FQ286" s="55"/>
      <c r="FR286" s="55"/>
      <c r="FS286" s="55"/>
      <c r="FT286" s="55"/>
      <c r="FU286" s="55"/>
      <c r="FV286" s="55"/>
      <c r="FW286" s="55"/>
      <c r="FX286" s="55"/>
      <c r="FY286" s="55"/>
      <c r="FZ286" s="55"/>
      <c r="GA286" s="55"/>
      <c r="GB286" s="55"/>
      <c r="GC286" s="55"/>
      <c r="GD286" s="55"/>
      <c r="GE286" s="55"/>
      <c r="GF286" s="55"/>
      <c r="GG286" s="55"/>
      <c r="GH286" s="55"/>
      <c r="GI286" s="55"/>
      <c r="GJ286" s="55"/>
      <c r="GK286" s="55"/>
      <c r="GL286" s="55"/>
      <c r="GM286" s="55"/>
    </row>
    <row r="287" spans="1:195" x14ac:dyDescent="0.2">
      <c r="A287" s="55"/>
      <c r="B287" s="55"/>
      <c r="C287" s="55"/>
      <c r="D287" s="55"/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/>
      <c r="R287" s="55"/>
      <c r="S287" s="55"/>
      <c r="T287" s="55"/>
      <c r="U287" s="55"/>
      <c r="V287" s="55"/>
      <c r="W287" s="55"/>
      <c r="X287" s="55"/>
      <c r="Y287" s="55"/>
      <c r="Z287" s="55"/>
      <c r="AA287" s="55"/>
      <c r="AB287" s="55"/>
      <c r="AC287" s="55"/>
      <c r="AD287" s="55"/>
      <c r="AE287" s="55"/>
      <c r="AF287" s="55"/>
      <c r="AG287" s="55"/>
      <c r="AH287" s="55"/>
      <c r="AI287" s="55"/>
      <c r="AJ287" s="55"/>
      <c r="AK287" s="55"/>
      <c r="AL287" s="55"/>
      <c r="AM287" s="55"/>
      <c r="AN287" s="55"/>
      <c r="AO287" s="55"/>
      <c r="AP287" s="55"/>
      <c r="AQ287" s="55"/>
      <c r="AR287" s="55"/>
      <c r="AS287" s="55"/>
      <c r="AT287" s="55"/>
      <c r="AU287" s="55"/>
      <c r="AV287" s="55"/>
      <c r="AW287" s="55"/>
      <c r="AX287" s="55"/>
      <c r="AY287" s="55"/>
      <c r="AZ287" s="55"/>
      <c r="BA287" s="55"/>
      <c r="BB287" s="55"/>
      <c r="BC287" s="55"/>
      <c r="BD287" s="55"/>
      <c r="BE287" s="55"/>
      <c r="BF287" s="55"/>
      <c r="BG287" s="55"/>
      <c r="BH287" s="55"/>
      <c r="BI287" s="55"/>
      <c r="BJ287" s="55"/>
      <c r="BK287" s="55"/>
      <c r="BL287" s="55"/>
      <c r="BM287" s="55"/>
      <c r="BN287" s="55"/>
      <c r="BO287" s="55"/>
      <c r="BP287" s="55"/>
      <c r="BQ287" s="55"/>
      <c r="BR287" s="55"/>
      <c r="BS287" s="55"/>
      <c r="BT287" s="55"/>
      <c r="BU287" s="55"/>
      <c r="BV287" s="55"/>
      <c r="BW287" s="55"/>
      <c r="BX287" s="55"/>
      <c r="BY287" s="55"/>
      <c r="BZ287" s="55"/>
      <c r="CA287" s="55"/>
      <c r="CB287" s="55"/>
      <c r="CC287" s="55"/>
      <c r="CD287" s="55"/>
      <c r="CE287" s="55"/>
      <c r="CF287" s="55"/>
      <c r="CG287" s="55"/>
      <c r="CH287" s="55"/>
      <c r="CI287" s="55"/>
      <c r="CJ287" s="55"/>
      <c r="CK287" s="55"/>
      <c r="CL287" s="55"/>
      <c r="CM287" s="55"/>
      <c r="CN287" s="55"/>
      <c r="CO287" s="55"/>
      <c r="CP287" s="55"/>
      <c r="CQ287" s="55"/>
      <c r="CR287" s="55"/>
      <c r="CS287" s="55"/>
      <c r="CT287" s="55"/>
      <c r="CU287" s="55"/>
      <c r="CV287" s="55"/>
      <c r="CW287" s="55"/>
      <c r="CX287" s="55"/>
      <c r="CY287" s="55"/>
      <c r="CZ287" s="55"/>
      <c r="DA287" s="55"/>
      <c r="DB287" s="55"/>
      <c r="DC287" s="55"/>
      <c r="DD287" s="55"/>
      <c r="DE287" s="55"/>
      <c r="DF287" s="55"/>
      <c r="DG287" s="55"/>
      <c r="DH287" s="55"/>
      <c r="DI287" s="55"/>
      <c r="DJ287" s="55"/>
      <c r="DK287" s="55"/>
      <c r="DL287" s="55"/>
      <c r="DM287" s="55"/>
      <c r="DN287" s="55"/>
      <c r="DO287" s="55"/>
      <c r="DP287" s="55"/>
      <c r="DQ287" s="55"/>
      <c r="DR287" s="55"/>
      <c r="DS287" s="55"/>
      <c r="DT287" s="55"/>
      <c r="DU287" s="55"/>
      <c r="DV287" s="55"/>
      <c r="DW287" s="55"/>
      <c r="DX287" s="55"/>
      <c r="DY287" s="55"/>
      <c r="DZ287" s="55"/>
      <c r="EA287" s="55"/>
      <c r="EB287" s="55"/>
      <c r="EC287" s="55"/>
      <c r="ED287" s="55"/>
      <c r="EE287" s="55"/>
      <c r="EF287" s="55"/>
      <c r="EG287" s="55"/>
      <c r="EH287" s="55"/>
      <c r="EI287" s="55"/>
      <c r="EJ287" s="55"/>
      <c r="EK287" s="55"/>
      <c r="EL287" s="55"/>
      <c r="EM287" s="55"/>
      <c r="EN287" s="55"/>
      <c r="EO287" s="55"/>
      <c r="EP287" s="55"/>
      <c r="EQ287" s="55"/>
      <c r="ER287" s="55"/>
      <c r="ES287" s="55"/>
      <c r="ET287" s="55"/>
      <c r="EU287" s="55"/>
      <c r="EV287" s="55"/>
      <c r="EW287" s="55"/>
      <c r="EX287" s="55"/>
      <c r="EY287" s="55"/>
      <c r="EZ287" s="55"/>
      <c r="FA287" s="55"/>
      <c r="FB287" s="55"/>
      <c r="FC287" s="55"/>
      <c r="FD287" s="55"/>
      <c r="FE287" s="55"/>
      <c r="FF287" s="55"/>
      <c r="FG287" s="55"/>
      <c r="FH287" s="55"/>
      <c r="FI287" s="55"/>
      <c r="FJ287" s="55"/>
      <c r="FK287" s="55"/>
      <c r="FL287" s="55"/>
      <c r="FM287" s="55"/>
      <c r="FN287" s="55"/>
      <c r="FO287" s="55"/>
      <c r="FP287" s="55"/>
      <c r="FQ287" s="55"/>
      <c r="FR287" s="55"/>
      <c r="FS287" s="55"/>
      <c r="FT287" s="55"/>
      <c r="FU287" s="55"/>
      <c r="FV287" s="55"/>
      <c r="FW287" s="55"/>
      <c r="FX287" s="55"/>
      <c r="FY287" s="55"/>
      <c r="FZ287" s="55"/>
      <c r="GA287" s="55"/>
      <c r="GB287" s="55"/>
      <c r="GC287" s="55"/>
      <c r="GD287" s="55"/>
      <c r="GE287" s="55"/>
      <c r="GF287" s="55"/>
      <c r="GG287" s="55"/>
      <c r="GH287" s="55"/>
      <c r="GI287" s="55"/>
      <c r="GJ287" s="55"/>
      <c r="GK287" s="55"/>
      <c r="GL287" s="55"/>
      <c r="GM287" s="55"/>
    </row>
    <row r="288" spans="1:195" x14ac:dyDescent="0.2">
      <c r="A288" s="55"/>
      <c r="B288" s="55"/>
      <c r="C288" s="55"/>
      <c r="D288" s="55"/>
      <c r="E288" s="55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55"/>
      <c r="Q288" s="55"/>
      <c r="R288" s="55"/>
      <c r="S288" s="55"/>
      <c r="T288" s="55"/>
      <c r="U288" s="55"/>
      <c r="V288" s="55"/>
      <c r="W288" s="55"/>
      <c r="X288" s="55"/>
      <c r="Y288" s="55"/>
      <c r="Z288" s="55"/>
      <c r="AA288" s="55"/>
      <c r="AB288" s="55"/>
      <c r="AC288" s="55"/>
      <c r="AD288" s="55"/>
      <c r="AE288" s="55"/>
      <c r="AF288" s="55"/>
      <c r="AG288" s="55"/>
      <c r="AH288" s="55"/>
      <c r="AI288" s="55"/>
      <c r="AJ288" s="55"/>
      <c r="AK288" s="55"/>
      <c r="AL288" s="55"/>
      <c r="AM288" s="55"/>
      <c r="AN288" s="55"/>
      <c r="AO288" s="55"/>
      <c r="AP288" s="55"/>
      <c r="AQ288" s="55"/>
      <c r="AR288" s="55"/>
      <c r="AS288" s="55"/>
      <c r="AT288" s="55"/>
      <c r="AU288" s="55"/>
      <c r="AV288" s="55"/>
      <c r="AW288" s="55"/>
      <c r="AX288" s="55"/>
      <c r="AY288" s="55"/>
      <c r="AZ288" s="55"/>
      <c r="BA288" s="55"/>
      <c r="BB288" s="55"/>
      <c r="BC288" s="55"/>
      <c r="BD288" s="55"/>
      <c r="BE288" s="55"/>
      <c r="BF288" s="55"/>
      <c r="BG288" s="55"/>
      <c r="BH288" s="55"/>
      <c r="BI288" s="55"/>
      <c r="BJ288" s="55"/>
      <c r="BK288" s="55"/>
      <c r="BL288" s="55"/>
      <c r="BM288" s="55"/>
      <c r="BN288" s="55"/>
      <c r="BO288" s="55"/>
      <c r="BP288" s="55"/>
      <c r="BQ288" s="55"/>
      <c r="BR288" s="55"/>
      <c r="BS288" s="55"/>
      <c r="BT288" s="55"/>
      <c r="BU288" s="55"/>
      <c r="BV288" s="55"/>
      <c r="BW288" s="55"/>
      <c r="BX288" s="55"/>
      <c r="BY288" s="55"/>
      <c r="BZ288" s="55"/>
      <c r="CA288" s="55"/>
      <c r="CB288" s="55"/>
      <c r="CC288" s="55"/>
      <c r="CD288" s="55"/>
      <c r="CE288" s="55"/>
      <c r="CF288" s="55"/>
      <c r="CG288" s="55"/>
      <c r="CH288" s="55"/>
      <c r="CI288" s="55"/>
      <c r="CJ288" s="55"/>
      <c r="CK288" s="55"/>
      <c r="CL288" s="55"/>
      <c r="CM288" s="55"/>
      <c r="CN288" s="55"/>
      <c r="CO288" s="55"/>
      <c r="CP288" s="55"/>
      <c r="CQ288" s="55"/>
      <c r="CR288" s="55"/>
      <c r="CS288" s="55"/>
      <c r="CT288" s="55"/>
      <c r="CU288" s="55"/>
      <c r="CV288" s="55"/>
      <c r="CW288" s="55"/>
      <c r="CX288" s="55"/>
      <c r="CY288" s="55"/>
      <c r="CZ288" s="55"/>
      <c r="DA288" s="55"/>
      <c r="DB288" s="55"/>
      <c r="DC288" s="55"/>
      <c r="DD288" s="55"/>
      <c r="DE288" s="55"/>
      <c r="DF288" s="55"/>
      <c r="DG288" s="55"/>
      <c r="DH288" s="55"/>
      <c r="DI288" s="55"/>
      <c r="DJ288" s="55"/>
      <c r="DK288" s="55"/>
      <c r="DL288" s="55"/>
      <c r="DM288" s="55"/>
      <c r="DN288" s="55"/>
      <c r="DO288" s="55"/>
      <c r="DP288" s="55"/>
      <c r="DQ288" s="55"/>
      <c r="DR288" s="55"/>
      <c r="DS288" s="55"/>
      <c r="DT288" s="55"/>
      <c r="DU288" s="55"/>
      <c r="DV288" s="55"/>
      <c r="DW288" s="55"/>
      <c r="DX288" s="55"/>
      <c r="DY288" s="55"/>
      <c r="DZ288" s="55"/>
      <c r="EA288" s="55"/>
      <c r="EB288" s="55"/>
      <c r="EC288" s="55"/>
      <c r="ED288" s="55"/>
      <c r="EE288" s="55"/>
      <c r="EF288" s="55"/>
      <c r="EG288" s="55"/>
      <c r="EH288" s="55"/>
      <c r="EI288" s="55"/>
      <c r="EJ288" s="55"/>
      <c r="EK288" s="55"/>
      <c r="EL288" s="55"/>
      <c r="EM288" s="55"/>
      <c r="EN288" s="55"/>
      <c r="EO288" s="55"/>
      <c r="EP288" s="55"/>
      <c r="EQ288" s="55"/>
      <c r="ER288" s="55"/>
      <c r="ES288" s="55"/>
      <c r="ET288" s="55"/>
      <c r="EU288" s="55"/>
      <c r="EV288" s="55"/>
      <c r="EW288" s="55"/>
      <c r="EX288" s="55"/>
      <c r="EY288" s="55"/>
      <c r="EZ288" s="55"/>
      <c r="FA288" s="55"/>
      <c r="FB288" s="55"/>
      <c r="FC288" s="55"/>
      <c r="FD288" s="55"/>
      <c r="FE288" s="55"/>
      <c r="FF288" s="55"/>
      <c r="FG288" s="55"/>
      <c r="FH288" s="55"/>
      <c r="FI288" s="55"/>
      <c r="FJ288" s="55"/>
      <c r="FK288" s="55"/>
      <c r="FL288" s="55"/>
      <c r="FM288" s="55"/>
      <c r="FN288" s="55"/>
      <c r="FO288" s="55"/>
      <c r="FP288" s="55"/>
      <c r="FQ288" s="55"/>
      <c r="FR288" s="55"/>
      <c r="FS288" s="55"/>
      <c r="FT288" s="55"/>
      <c r="FU288" s="55"/>
      <c r="FV288" s="55"/>
      <c r="FW288" s="55"/>
      <c r="FX288" s="55"/>
      <c r="FY288" s="55"/>
      <c r="FZ288" s="55"/>
      <c r="GA288" s="55"/>
      <c r="GB288" s="55"/>
      <c r="GC288" s="55"/>
      <c r="GD288" s="55"/>
      <c r="GE288" s="55"/>
      <c r="GF288" s="55"/>
      <c r="GG288" s="55"/>
      <c r="GH288" s="55"/>
      <c r="GI288" s="55"/>
      <c r="GJ288" s="55"/>
      <c r="GK288" s="55"/>
      <c r="GL288" s="55"/>
      <c r="GM288" s="55"/>
    </row>
    <row r="289" spans="1:195" x14ac:dyDescent="0.2">
      <c r="A289" s="55"/>
      <c r="B289" s="55"/>
      <c r="C289" s="55"/>
      <c r="D289" s="55"/>
      <c r="E289" s="55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55"/>
      <c r="Q289" s="55"/>
      <c r="R289" s="55"/>
      <c r="S289" s="55"/>
      <c r="T289" s="55"/>
      <c r="U289" s="55"/>
      <c r="V289" s="55"/>
      <c r="W289" s="55"/>
      <c r="X289" s="55"/>
      <c r="Y289" s="55"/>
      <c r="Z289" s="55"/>
      <c r="AA289" s="55"/>
      <c r="AB289" s="55"/>
      <c r="AC289" s="55"/>
      <c r="AD289" s="55"/>
      <c r="AE289" s="55"/>
      <c r="AF289" s="55"/>
      <c r="AG289" s="55"/>
      <c r="AH289" s="55"/>
      <c r="AI289" s="55"/>
      <c r="AJ289" s="55"/>
      <c r="AK289" s="55"/>
      <c r="AL289" s="55"/>
      <c r="AM289" s="55"/>
      <c r="AN289" s="55"/>
      <c r="AO289" s="55"/>
      <c r="AP289" s="55"/>
      <c r="AQ289" s="55"/>
      <c r="AR289" s="55"/>
      <c r="AS289" s="55"/>
      <c r="AT289" s="55"/>
      <c r="AU289" s="55"/>
      <c r="AV289" s="55"/>
      <c r="AW289" s="55"/>
      <c r="AX289" s="55"/>
      <c r="AY289" s="55"/>
      <c r="AZ289" s="55"/>
      <c r="BA289" s="55"/>
      <c r="BB289" s="55"/>
      <c r="BC289" s="55"/>
      <c r="BD289" s="55"/>
      <c r="BE289" s="55"/>
      <c r="BF289" s="55"/>
      <c r="BG289" s="55"/>
      <c r="BH289" s="55"/>
      <c r="BI289" s="55"/>
      <c r="BJ289" s="55"/>
      <c r="BK289" s="55"/>
      <c r="BL289" s="55"/>
      <c r="BM289" s="55"/>
      <c r="BN289" s="55"/>
      <c r="BO289" s="55"/>
      <c r="BP289" s="55"/>
      <c r="BQ289" s="55"/>
      <c r="BR289" s="55"/>
      <c r="BS289" s="55"/>
      <c r="BT289" s="55"/>
      <c r="BU289" s="55"/>
      <c r="BV289" s="55"/>
      <c r="BW289" s="55"/>
      <c r="BX289" s="55"/>
      <c r="BY289" s="55"/>
      <c r="BZ289" s="55"/>
      <c r="CA289" s="55"/>
      <c r="CB289" s="55"/>
      <c r="CC289" s="55"/>
      <c r="CD289" s="55"/>
      <c r="CE289" s="55"/>
      <c r="CF289" s="55"/>
      <c r="CG289" s="55"/>
      <c r="CH289" s="55"/>
      <c r="CI289" s="55"/>
      <c r="CJ289" s="55"/>
      <c r="CK289" s="55"/>
      <c r="CL289" s="55"/>
      <c r="CM289" s="55"/>
      <c r="CN289" s="55"/>
      <c r="CO289" s="55"/>
      <c r="CP289" s="55"/>
      <c r="CQ289" s="55"/>
      <c r="CR289" s="55"/>
      <c r="CS289" s="55"/>
      <c r="CT289" s="55"/>
      <c r="CU289" s="55"/>
      <c r="CV289" s="55"/>
      <c r="CW289" s="55"/>
      <c r="CX289" s="55"/>
      <c r="CY289" s="55"/>
      <c r="CZ289" s="55"/>
      <c r="DA289" s="55"/>
      <c r="DB289" s="55"/>
      <c r="DC289" s="55"/>
      <c r="DD289" s="55"/>
      <c r="DE289" s="55"/>
      <c r="DF289" s="55"/>
      <c r="DG289" s="55"/>
      <c r="DH289" s="55"/>
      <c r="DI289" s="55"/>
      <c r="DJ289" s="55"/>
      <c r="DK289" s="55"/>
      <c r="DL289" s="55"/>
      <c r="DM289" s="55"/>
      <c r="DN289" s="55"/>
      <c r="DO289" s="55"/>
      <c r="DP289" s="55"/>
      <c r="DQ289" s="55"/>
      <c r="DR289" s="55"/>
      <c r="DS289" s="55"/>
      <c r="DT289" s="55"/>
      <c r="DU289" s="55"/>
      <c r="DV289" s="55"/>
      <c r="DW289" s="55"/>
      <c r="DX289" s="55"/>
      <c r="DY289" s="55"/>
      <c r="DZ289" s="55"/>
      <c r="EA289" s="55"/>
      <c r="EB289" s="55"/>
      <c r="EC289" s="55"/>
      <c r="ED289" s="55"/>
      <c r="EE289" s="55"/>
      <c r="EF289" s="55"/>
      <c r="EG289" s="55"/>
      <c r="EH289" s="55"/>
      <c r="EI289" s="55"/>
      <c r="EJ289" s="55"/>
      <c r="EK289" s="55"/>
      <c r="EL289" s="55"/>
      <c r="EM289" s="55"/>
      <c r="EN289" s="55"/>
      <c r="EO289" s="55"/>
      <c r="EP289" s="55"/>
      <c r="EQ289" s="55"/>
      <c r="ER289" s="55"/>
      <c r="ES289" s="55"/>
      <c r="ET289" s="55"/>
      <c r="EU289" s="55"/>
      <c r="EV289" s="55"/>
      <c r="EW289" s="55"/>
      <c r="EX289" s="55"/>
      <c r="EY289" s="55"/>
      <c r="EZ289" s="55"/>
      <c r="FA289" s="55"/>
      <c r="FB289" s="55"/>
      <c r="FC289" s="55"/>
      <c r="FD289" s="55"/>
      <c r="FE289" s="55"/>
      <c r="FF289" s="55"/>
      <c r="FG289" s="55"/>
      <c r="FH289" s="55"/>
      <c r="FI289" s="55"/>
      <c r="FJ289" s="55"/>
      <c r="FK289" s="55"/>
      <c r="FL289" s="55"/>
      <c r="FM289" s="55"/>
      <c r="FN289" s="55"/>
      <c r="FO289" s="55"/>
      <c r="FP289" s="55"/>
      <c r="FQ289" s="55"/>
      <c r="FR289" s="55"/>
      <c r="FS289" s="55"/>
      <c r="FT289" s="55"/>
      <c r="FU289" s="55"/>
      <c r="FV289" s="55"/>
      <c r="FW289" s="55"/>
      <c r="FX289" s="55"/>
      <c r="FY289" s="55"/>
      <c r="FZ289" s="55"/>
      <c r="GA289" s="55"/>
      <c r="GB289" s="55"/>
      <c r="GC289" s="55"/>
      <c r="GD289" s="55"/>
      <c r="GE289" s="55"/>
      <c r="GF289" s="55"/>
      <c r="GG289" s="55"/>
      <c r="GH289" s="55"/>
      <c r="GI289" s="55"/>
      <c r="GJ289" s="55"/>
      <c r="GK289" s="55"/>
      <c r="GL289" s="55"/>
      <c r="GM289" s="55"/>
    </row>
    <row r="290" spans="1:195" x14ac:dyDescent="0.2">
      <c r="A290" s="55"/>
      <c r="B290" s="55"/>
      <c r="C290" s="55"/>
      <c r="D290" s="55"/>
      <c r="E290" s="55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55"/>
      <c r="Q290" s="55"/>
      <c r="R290" s="55"/>
      <c r="S290" s="55"/>
      <c r="T290" s="55"/>
      <c r="U290" s="55"/>
      <c r="V290" s="55"/>
      <c r="W290" s="55"/>
      <c r="X290" s="55"/>
      <c r="Y290" s="55"/>
      <c r="Z290" s="55"/>
      <c r="AA290" s="55"/>
      <c r="AB290" s="55"/>
      <c r="AC290" s="55"/>
      <c r="AD290" s="55"/>
      <c r="AE290" s="55"/>
      <c r="AF290" s="55"/>
      <c r="AG290" s="55"/>
      <c r="AH290" s="55"/>
      <c r="AI290" s="55"/>
      <c r="AJ290" s="55"/>
      <c r="AK290" s="55"/>
      <c r="AL290" s="55"/>
      <c r="AM290" s="55"/>
      <c r="AN290" s="55"/>
      <c r="AO290" s="55"/>
      <c r="AP290" s="55"/>
      <c r="AQ290" s="55"/>
      <c r="AR290" s="55"/>
      <c r="AS290" s="55"/>
      <c r="AT290" s="55"/>
      <c r="AU290" s="55"/>
      <c r="AV290" s="55"/>
      <c r="AW290" s="55"/>
      <c r="AX290" s="55"/>
      <c r="AY290" s="55"/>
      <c r="AZ290" s="55"/>
      <c r="BA290" s="55"/>
      <c r="BB290" s="55"/>
      <c r="BC290" s="55"/>
      <c r="BD290" s="55"/>
      <c r="BE290" s="55"/>
      <c r="BF290" s="55"/>
      <c r="BG290" s="55"/>
      <c r="BH290" s="55"/>
      <c r="BI290" s="55"/>
      <c r="BJ290" s="55"/>
      <c r="BK290" s="55"/>
      <c r="BL290" s="55"/>
      <c r="BM290" s="55"/>
      <c r="BN290" s="55"/>
      <c r="BO290" s="55"/>
      <c r="BP290" s="55"/>
      <c r="BQ290" s="55"/>
      <c r="BR290" s="55"/>
      <c r="BS290" s="55"/>
      <c r="BT290" s="55"/>
      <c r="BU290" s="55"/>
      <c r="BV290" s="55"/>
      <c r="BW290" s="55"/>
      <c r="BX290" s="55"/>
      <c r="BY290" s="55"/>
      <c r="BZ290" s="55"/>
      <c r="CA290" s="55"/>
      <c r="CB290" s="55"/>
      <c r="CC290" s="55"/>
      <c r="CD290" s="55"/>
      <c r="CE290" s="55"/>
      <c r="CF290" s="55"/>
      <c r="CG290" s="55"/>
      <c r="CH290" s="55"/>
      <c r="CI290" s="55"/>
      <c r="CJ290" s="55"/>
      <c r="CK290" s="55"/>
      <c r="CL290" s="55"/>
      <c r="CM290" s="55"/>
      <c r="CN290" s="55"/>
      <c r="CO290" s="55"/>
      <c r="CP290" s="55"/>
      <c r="CQ290" s="55"/>
      <c r="CR290" s="55"/>
      <c r="CS290" s="55"/>
      <c r="CT290" s="55"/>
      <c r="CU290" s="55"/>
      <c r="CV290" s="55"/>
      <c r="CW290" s="55"/>
      <c r="CX290" s="55"/>
      <c r="CY290" s="55"/>
      <c r="CZ290" s="55"/>
      <c r="DA290" s="55"/>
      <c r="DB290" s="55"/>
      <c r="DC290" s="55"/>
      <c r="DD290" s="55"/>
      <c r="DE290" s="55"/>
      <c r="DF290" s="55"/>
      <c r="DG290" s="55"/>
      <c r="DH290" s="55"/>
      <c r="DI290" s="55"/>
      <c r="DJ290" s="55"/>
      <c r="DK290" s="55"/>
      <c r="DL290" s="55"/>
      <c r="DM290" s="55"/>
      <c r="DN290" s="55"/>
      <c r="DO290" s="55"/>
      <c r="DP290" s="55"/>
      <c r="DQ290" s="55"/>
      <c r="DR290" s="55"/>
      <c r="DS290" s="55"/>
      <c r="DT290" s="55"/>
      <c r="DU290" s="55"/>
      <c r="DV290" s="55"/>
      <c r="DW290" s="55"/>
      <c r="DX290" s="55"/>
      <c r="DY290" s="55"/>
      <c r="DZ290" s="55"/>
      <c r="EA290" s="55"/>
      <c r="EB290" s="55"/>
      <c r="EC290" s="55"/>
      <c r="ED290" s="55"/>
      <c r="EE290" s="55"/>
      <c r="EF290" s="55"/>
      <c r="EG290" s="55"/>
      <c r="EH290" s="55"/>
      <c r="EI290" s="55"/>
      <c r="EJ290" s="55"/>
      <c r="EK290" s="55"/>
      <c r="EL290" s="55"/>
      <c r="EM290" s="55"/>
      <c r="EN290" s="55"/>
      <c r="EO290" s="55"/>
      <c r="EP290" s="55"/>
      <c r="EQ290" s="55"/>
      <c r="ER290" s="55"/>
      <c r="ES290" s="55"/>
      <c r="ET290" s="55"/>
      <c r="EU290" s="55"/>
      <c r="EV290" s="55"/>
      <c r="EW290" s="55"/>
      <c r="EX290" s="55"/>
      <c r="EY290" s="55"/>
      <c r="EZ290" s="55"/>
      <c r="FA290" s="55"/>
      <c r="FB290" s="55"/>
      <c r="FC290" s="55"/>
      <c r="FD290" s="55"/>
      <c r="FE290" s="55"/>
      <c r="FF290" s="55"/>
      <c r="FG290" s="55"/>
      <c r="FH290" s="55"/>
      <c r="FI290" s="55"/>
      <c r="FJ290" s="55"/>
      <c r="FK290" s="55"/>
      <c r="FL290" s="55"/>
      <c r="FM290" s="55"/>
      <c r="FN290" s="55"/>
      <c r="FO290" s="55"/>
      <c r="FP290" s="55"/>
      <c r="FQ290" s="55"/>
      <c r="FR290" s="55"/>
      <c r="FS290" s="55"/>
      <c r="FT290" s="55"/>
      <c r="FU290" s="55"/>
      <c r="FV290" s="55"/>
      <c r="FW290" s="55"/>
      <c r="FX290" s="55"/>
      <c r="FY290" s="55"/>
      <c r="FZ290" s="55"/>
      <c r="GA290" s="55"/>
      <c r="GB290" s="55"/>
      <c r="GC290" s="55"/>
      <c r="GD290" s="55"/>
      <c r="GE290" s="55"/>
      <c r="GF290" s="55"/>
      <c r="GG290" s="55"/>
      <c r="GH290" s="55"/>
      <c r="GI290" s="55"/>
      <c r="GJ290" s="55"/>
      <c r="GK290" s="55"/>
      <c r="GL290" s="55"/>
      <c r="GM290" s="55"/>
    </row>
    <row r="291" spans="1:195" x14ac:dyDescent="0.2">
      <c r="A291" s="55"/>
      <c r="B291" s="55"/>
      <c r="C291" s="55"/>
      <c r="D291" s="55"/>
      <c r="E291" s="55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5"/>
      <c r="Q291" s="55"/>
      <c r="R291" s="55"/>
      <c r="S291" s="55"/>
      <c r="T291" s="55"/>
      <c r="U291" s="55"/>
      <c r="V291" s="55"/>
      <c r="W291" s="55"/>
      <c r="X291" s="55"/>
      <c r="Y291" s="55"/>
      <c r="Z291" s="55"/>
      <c r="AA291" s="55"/>
      <c r="AB291" s="55"/>
      <c r="AC291" s="55"/>
      <c r="AD291" s="55"/>
      <c r="AE291" s="55"/>
      <c r="AF291" s="55"/>
      <c r="AG291" s="55"/>
      <c r="AH291" s="55"/>
      <c r="AI291" s="55"/>
      <c r="AJ291" s="55"/>
      <c r="AK291" s="55"/>
      <c r="AL291" s="55"/>
      <c r="AM291" s="55"/>
      <c r="AN291" s="55"/>
      <c r="AO291" s="55"/>
      <c r="AP291" s="55"/>
      <c r="AQ291" s="55"/>
      <c r="AR291" s="55"/>
      <c r="AS291" s="55"/>
      <c r="AT291" s="55"/>
      <c r="AU291" s="55"/>
      <c r="AV291" s="55"/>
      <c r="AW291" s="55"/>
      <c r="AX291" s="55"/>
      <c r="AY291" s="55"/>
      <c r="AZ291" s="55"/>
      <c r="BA291" s="55"/>
      <c r="BB291" s="55"/>
      <c r="BC291" s="55"/>
      <c r="BD291" s="55"/>
      <c r="BE291" s="55"/>
      <c r="BF291" s="55"/>
      <c r="BG291" s="55"/>
      <c r="BH291" s="55"/>
      <c r="BI291" s="55"/>
      <c r="BJ291" s="55"/>
      <c r="BK291" s="55"/>
      <c r="BL291" s="55"/>
      <c r="BM291" s="55"/>
      <c r="BN291" s="55"/>
      <c r="BO291" s="55"/>
      <c r="BP291" s="55"/>
      <c r="BQ291" s="55"/>
      <c r="BR291" s="55"/>
      <c r="BS291" s="55"/>
      <c r="BT291" s="55"/>
      <c r="BU291" s="55"/>
      <c r="BV291" s="55"/>
      <c r="BW291" s="55"/>
      <c r="BX291" s="55"/>
      <c r="BY291" s="55"/>
      <c r="BZ291" s="55"/>
      <c r="CA291" s="55"/>
      <c r="CB291" s="55"/>
      <c r="CC291" s="55"/>
      <c r="CD291" s="55"/>
      <c r="CE291" s="55"/>
      <c r="CF291" s="55"/>
      <c r="CG291" s="55"/>
      <c r="CH291" s="55"/>
      <c r="CI291" s="55"/>
      <c r="CJ291" s="55"/>
      <c r="CK291" s="55"/>
      <c r="CL291" s="55"/>
      <c r="CM291" s="55"/>
      <c r="CN291" s="55"/>
      <c r="CO291" s="55"/>
      <c r="CP291" s="55"/>
      <c r="CQ291" s="55"/>
      <c r="CR291" s="55"/>
      <c r="CS291" s="55"/>
      <c r="CT291" s="55"/>
      <c r="CU291" s="55"/>
      <c r="CV291" s="55"/>
      <c r="CW291" s="55"/>
      <c r="CX291" s="55"/>
      <c r="CY291" s="55"/>
      <c r="CZ291" s="55"/>
      <c r="DA291" s="55"/>
      <c r="DB291" s="55"/>
      <c r="DC291" s="55"/>
      <c r="DD291" s="55"/>
      <c r="DE291" s="55"/>
      <c r="DF291" s="55"/>
      <c r="DG291" s="55"/>
      <c r="DH291" s="55"/>
      <c r="DI291" s="55"/>
      <c r="DJ291" s="55"/>
      <c r="DK291" s="55"/>
      <c r="DL291" s="55"/>
      <c r="DM291" s="55"/>
      <c r="DN291" s="55"/>
      <c r="DO291" s="55"/>
      <c r="DP291" s="55"/>
      <c r="DQ291" s="55"/>
      <c r="DR291" s="55"/>
      <c r="DS291" s="55"/>
      <c r="DT291" s="55"/>
      <c r="DU291" s="55"/>
      <c r="DV291" s="55"/>
      <c r="DW291" s="55"/>
      <c r="DX291" s="55"/>
      <c r="DY291" s="55"/>
      <c r="DZ291" s="55"/>
      <c r="EA291" s="55"/>
      <c r="EB291" s="55"/>
      <c r="EC291" s="55"/>
      <c r="ED291" s="55"/>
      <c r="EE291" s="55"/>
      <c r="EF291" s="55"/>
      <c r="EG291" s="55"/>
      <c r="EH291" s="55"/>
      <c r="EI291" s="55"/>
      <c r="EJ291" s="55"/>
      <c r="EK291" s="55"/>
      <c r="EL291" s="55"/>
      <c r="EM291" s="55"/>
      <c r="EN291" s="55"/>
      <c r="EO291" s="55"/>
      <c r="EP291" s="55"/>
      <c r="EQ291" s="55"/>
      <c r="ER291" s="55"/>
      <c r="ES291" s="55"/>
      <c r="ET291" s="55"/>
      <c r="EU291" s="55"/>
      <c r="EV291" s="55"/>
      <c r="EW291" s="55"/>
      <c r="EX291" s="55"/>
      <c r="EY291" s="55"/>
      <c r="EZ291" s="55"/>
      <c r="FA291" s="55"/>
      <c r="FB291" s="55"/>
      <c r="FC291" s="55"/>
      <c r="FD291" s="55"/>
      <c r="FE291" s="55"/>
      <c r="FF291" s="55"/>
      <c r="FG291" s="55"/>
      <c r="FH291" s="55"/>
      <c r="FI291" s="55"/>
      <c r="FJ291" s="55"/>
      <c r="FK291" s="55"/>
      <c r="FL291" s="55"/>
      <c r="FM291" s="55"/>
      <c r="FN291" s="55"/>
      <c r="FO291" s="55"/>
      <c r="FP291" s="55"/>
      <c r="FQ291" s="55"/>
      <c r="FR291" s="55"/>
      <c r="FS291" s="55"/>
      <c r="FT291" s="55"/>
      <c r="FU291" s="55"/>
      <c r="FV291" s="55"/>
      <c r="FW291" s="55"/>
      <c r="FX291" s="55"/>
      <c r="FY291" s="55"/>
      <c r="FZ291" s="55"/>
      <c r="GA291" s="55"/>
      <c r="GB291" s="55"/>
      <c r="GC291" s="55"/>
      <c r="GD291" s="55"/>
      <c r="GE291" s="55"/>
      <c r="GF291" s="55"/>
      <c r="GG291" s="55"/>
      <c r="GH291" s="55"/>
      <c r="GI291" s="55"/>
      <c r="GJ291" s="55"/>
      <c r="GK291" s="55"/>
      <c r="GL291" s="55"/>
      <c r="GM291" s="55"/>
    </row>
    <row r="292" spans="1:195" x14ac:dyDescent="0.2">
      <c r="A292" s="55"/>
      <c r="B292" s="55"/>
      <c r="C292" s="55"/>
      <c r="D292" s="55"/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  <c r="R292" s="55"/>
      <c r="S292" s="55"/>
      <c r="T292" s="55"/>
      <c r="U292" s="55"/>
      <c r="V292" s="55"/>
      <c r="W292" s="55"/>
      <c r="X292" s="55"/>
      <c r="Y292" s="55"/>
      <c r="Z292" s="55"/>
      <c r="AA292" s="55"/>
      <c r="AB292" s="55"/>
      <c r="AC292" s="55"/>
      <c r="AD292" s="55"/>
      <c r="AE292" s="55"/>
      <c r="AF292" s="55"/>
      <c r="AG292" s="55"/>
      <c r="AH292" s="55"/>
      <c r="AI292" s="55"/>
      <c r="AJ292" s="55"/>
      <c r="AK292" s="55"/>
      <c r="AL292" s="55"/>
      <c r="AM292" s="55"/>
      <c r="AN292" s="55"/>
      <c r="AO292" s="55"/>
      <c r="AP292" s="55"/>
      <c r="AQ292" s="55"/>
      <c r="AR292" s="55"/>
      <c r="AS292" s="55"/>
      <c r="AT292" s="55"/>
      <c r="AU292" s="55"/>
      <c r="AV292" s="55"/>
      <c r="AW292" s="55"/>
      <c r="AX292" s="55"/>
      <c r="AY292" s="55"/>
      <c r="AZ292" s="55"/>
      <c r="BA292" s="55"/>
      <c r="BB292" s="55"/>
      <c r="BC292" s="55"/>
      <c r="BD292" s="55"/>
      <c r="BE292" s="55"/>
      <c r="BF292" s="55"/>
      <c r="BG292" s="55"/>
      <c r="BH292" s="55"/>
      <c r="BI292" s="55"/>
      <c r="BJ292" s="55"/>
      <c r="BK292" s="55"/>
      <c r="BL292" s="55"/>
      <c r="BM292" s="55"/>
      <c r="BN292" s="55"/>
      <c r="BO292" s="55"/>
      <c r="BP292" s="55"/>
      <c r="BQ292" s="55"/>
      <c r="BR292" s="55"/>
      <c r="BS292" s="55"/>
      <c r="BT292" s="55"/>
      <c r="BU292" s="55"/>
      <c r="BV292" s="55"/>
      <c r="BW292" s="55"/>
      <c r="BX292" s="55"/>
      <c r="BY292" s="55"/>
      <c r="BZ292" s="55"/>
      <c r="CA292" s="55"/>
      <c r="CB292" s="55"/>
      <c r="CC292" s="55"/>
      <c r="CD292" s="55"/>
      <c r="CE292" s="55"/>
      <c r="CF292" s="55"/>
      <c r="CG292" s="55"/>
      <c r="CH292" s="55"/>
      <c r="CI292" s="55"/>
      <c r="CJ292" s="55"/>
      <c r="CK292" s="55"/>
      <c r="CL292" s="55"/>
      <c r="CM292" s="55"/>
      <c r="CN292" s="55"/>
      <c r="CO292" s="55"/>
      <c r="CP292" s="55"/>
      <c r="CQ292" s="55"/>
      <c r="CR292" s="55"/>
      <c r="CS292" s="55"/>
      <c r="CT292" s="55"/>
      <c r="CU292" s="55"/>
      <c r="CV292" s="55"/>
      <c r="CW292" s="55"/>
      <c r="CX292" s="55"/>
      <c r="CY292" s="55"/>
      <c r="CZ292" s="55"/>
      <c r="DA292" s="55"/>
      <c r="DB292" s="55"/>
      <c r="DC292" s="55"/>
      <c r="DD292" s="55"/>
      <c r="DE292" s="55"/>
      <c r="DF292" s="55"/>
      <c r="DG292" s="55"/>
      <c r="DH292" s="55"/>
      <c r="DI292" s="55"/>
      <c r="DJ292" s="55"/>
      <c r="DK292" s="55"/>
      <c r="DL292" s="55"/>
      <c r="DM292" s="55"/>
      <c r="DN292" s="55"/>
      <c r="DO292" s="55"/>
      <c r="DP292" s="55"/>
      <c r="DQ292" s="55"/>
      <c r="DR292" s="55"/>
      <c r="DS292" s="55"/>
      <c r="DT292" s="55"/>
      <c r="DU292" s="55"/>
      <c r="DV292" s="55"/>
      <c r="DW292" s="55"/>
      <c r="DX292" s="55"/>
      <c r="DY292" s="55"/>
      <c r="DZ292" s="55"/>
      <c r="EA292" s="55"/>
      <c r="EB292" s="55"/>
      <c r="EC292" s="55"/>
      <c r="ED292" s="55"/>
      <c r="EE292" s="55"/>
      <c r="EF292" s="55"/>
      <c r="EG292" s="55"/>
      <c r="EH292" s="55"/>
      <c r="EI292" s="55"/>
      <c r="EJ292" s="55"/>
      <c r="EK292" s="55"/>
      <c r="EL292" s="55"/>
      <c r="EM292" s="55"/>
      <c r="EN292" s="55"/>
      <c r="EO292" s="55"/>
      <c r="EP292" s="55"/>
      <c r="EQ292" s="55"/>
      <c r="ER292" s="55"/>
      <c r="ES292" s="55"/>
      <c r="ET292" s="55"/>
      <c r="EU292" s="55"/>
      <c r="EV292" s="55"/>
      <c r="EW292" s="55"/>
      <c r="EX292" s="55"/>
      <c r="EY292" s="55"/>
      <c r="EZ292" s="55"/>
      <c r="FA292" s="55"/>
      <c r="FB292" s="55"/>
      <c r="FC292" s="55"/>
      <c r="FD292" s="55"/>
      <c r="FE292" s="55"/>
      <c r="FF292" s="55"/>
      <c r="FG292" s="55"/>
      <c r="FH292" s="55"/>
      <c r="FI292" s="55"/>
      <c r="FJ292" s="55"/>
      <c r="FK292" s="55"/>
      <c r="FL292" s="55"/>
      <c r="FM292" s="55"/>
      <c r="FN292" s="55"/>
      <c r="FO292" s="55"/>
      <c r="FP292" s="55"/>
      <c r="FQ292" s="55"/>
      <c r="FR292" s="55"/>
      <c r="FS292" s="55"/>
      <c r="FT292" s="55"/>
      <c r="FU292" s="55"/>
      <c r="FV292" s="55"/>
      <c r="FW292" s="55"/>
      <c r="FX292" s="55"/>
      <c r="FY292" s="55"/>
      <c r="FZ292" s="55"/>
      <c r="GA292" s="55"/>
      <c r="GB292" s="55"/>
      <c r="GC292" s="55"/>
      <c r="GD292" s="55"/>
      <c r="GE292" s="55"/>
      <c r="GF292" s="55"/>
      <c r="GG292" s="55"/>
      <c r="GH292" s="55"/>
      <c r="GI292" s="55"/>
      <c r="GJ292" s="55"/>
      <c r="GK292" s="55"/>
      <c r="GL292" s="55"/>
      <c r="GM292" s="55"/>
    </row>
    <row r="293" spans="1:195" x14ac:dyDescent="0.2">
      <c r="A293" s="55"/>
      <c r="B293" s="55"/>
      <c r="C293" s="55"/>
      <c r="D293" s="55"/>
      <c r="E293" s="55"/>
      <c r="F293" s="55"/>
      <c r="G293" s="55"/>
      <c r="H293" s="55"/>
      <c r="I293" s="55"/>
      <c r="J293" s="55"/>
      <c r="K293" s="55"/>
      <c r="L293" s="55"/>
      <c r="M293" s="55"/>
      <c r="N293" s="55"/>
      <c r="O293" s="55"/>
      <c r="P293" s="55"/>
      <c r="Q293" s="55"/>
      <c r="R293" s="55"/>
      <c r="S293" s="55"/>
      <c r="T293" s="55"/>
      <c r="U293" s="55"/>
      <c r="V293" s="55"/>
      <c r="W293" s="55"/>
      <c r="X293" s="55"/>
      <c r="Y293" s="55"/>
      <c r="Z293" s="55"/>
      <c r="AA293" s="55"/>
      <c r="AB293" s="55"/>
      <c r="AC293" s="55"/>
      <c r="AD293" s="55"/>
      <c r="AE293" s="55"/>
      <c r="AF293" s="55"/>
      <c r="AG293" s="55"/>
      <c r="AH293" s="55"/>
      <c r="AI293" s="55"/>
      <c r="AJ293" s="55"/>
      <c r="AK293" s="55"/>
      <c r="AL293" s="55"/>
      <c r="AM293" s="55"/>
      <c r="AN293" s="55"/>
      <c r="AO293" s="55"/>
      <c r="AP293" s="55"/>
      <c r="AQ293" s="55"/>
      <c r="AR293" s="55"/>
      <c r="AS293" s="55"/>
      <c r="AT293" s="55"/>
      <c r="AU293" s="55"/>
      <c r="AV293" s="55"/>
      <c r="AW293" s="55"/>
      <c r="AX293" s="55"/>
      <c r="AY293" s="55"/>
      <c r="AZ293" s="55"/>
      <c r="BA293" s="55"/>
      <c r="BB293" s="55"/>
      <c r="BC293" s="55"/>
      <c r="BD293" s="55"/>
      <c r="BE293" s="55"/>
      <c r="BF293" s="55"/>
      <c r="BG293" s="55"/>
      <c r="BH293" s="55"/>
      <c r="BI293" s="55"/>
      <c r="BJ293" s="55"/>
      <c r="BK293" s="55"/>
      <c r="BL293" s="55"/>
      <c r="BM293" s="55"/>
      <c r="BN293" s="55"/>
      <c r="BO293" s="55"/>
      <c r="BP293" s="55"/>
      <c r="BQ293" s="55"/>
      <c r="BR293" s="55"/>
      <c r="BS293" s="55"/>
      <c r="BT293" s="55"/>
      <c r="BU293" s="55"/>
      <c r="BV293" s="55"/>
      <c r="BW293" s="55"/>
      <c r="BX293" s="55"/>
      <c r="BY293" s="55"/>
      <c r="BZ293" s="55"/>
      <c r="CA293" s="55"/>
      <c r="CB293" s="55"/>
      <c r="CC293" s="55"/>
      <c r="CD293" s="55"/>
      <c r="CE293" s="55"/>
      <c r="CF293" s="55"/>
      <c r="CG293" s="55"/>
      <c r="CH293" s="55"/>
      <c r="CI293" s="55"/>
      <c r="CJ293" s="55"/>
      <c r="CK293" s="55"/>
      <c r="CL293" s="55"/>
      <c r="CM293" s="55"/>
      <c r="CN293" s="55"/>
      <c r="CO293" s="55"/>
      <c r="CP293" s="55"/>
      <c r="CQ293" s="55"/>
      <c r="CR293" s="55"/>
      <c r="CS293" s="55"/>
      <c r="CT293" s="55"/>
      <c r="CU293" s="55"/>
      <c r="CV293" s="55"/>
      <c r="CW293" s="55"/>
      <c r="CX293" s="55"/>
      <c r="CY293" s="55"/>
      <c r="CZ293" s="55"/>
      <c r="DA293" s="55"/>
      <c r="DB293" s="55"/>
      <c r="DC293" s="55"/>
      <c r="DD293" s="55"/>
      <c r="DE293" s="55"/>
      <c r="DF293" s="55"/>
      <c r="DG293" s="55"/>
      <c r="DH293" s="55"/>
      <c r="DI293" s="55"/>
      <c r="DJ293" s="55"/>
      <c r="DK293" s="55"/>
      <c r="DL293" s="55"/>
      <c r="DM293" s="55"/>
      <c r="DN293" s="55"/>
      <c r="DO293" s="55"/>
      <c r="DP293" s="55"/>
      <c r="DQ293" s="55"/>
      <c r="DR293" s="55"/>
      <c r="DS293" s="55"/>
      <c r="DT293" s="55"/>
      <c r="DU293" s="55"/>
      <c r="DV293" s="55"/>
      <c r="DW293" s="55"/>
      <c r="DX293" s="55"/>
      <c r="DY293" s="55"/>
      <c r="DZ293" s="55"/>
      <c r="EA293" s="55"/>
      <c r="EB293" s="55"/>
      <c r="EC293" s="55"/>
      <c r="ED293" s="55"/>
      <c r="EE293" s="55"/>
      <c r="EF293" s="55"/>
      <c r="EG293" s="55"/>
      <c r="EH293" s="55"/>
      <c r="EI293" s="55"/>
      <c r="EJ293" s="55"/>
      <c r="EK293" s="55"/>
      <c r="EL293" s="55"/>
      <c r="EM293" s="55"/>
      <c r="EN293" s="55"/>
      <c r="EO293" s="55"/>
      <c r="EP293" s="55"/>
      <c r="EQ293" s="55"/>
      <c r="ER293" s="55"/>
      <c r="ES293" s="55"/>
      <c r="ET293" s="55"/>
      <c r="EU293" s="55"/>
      <c r="EV293" s="55"/>
      <c r="EW293" s="55"/>
      <c r="EX293" s="55"/>
      <c r="EY293" s="55"/>
      <c r="EZ293" s="55"/>
      <c r="FA293" s="55"/>
      <c r="FB293" s="55"/>
      <c r="FC293" s="55"/>
      <c r="FD293" s="55"/>
      <c r="FE293" s="55"/>
      <c r="FF293" s="55"/>
      <c r="FG293" s="55"/>
      <c r="FH293" s="55"/>
      <c r="FI293" s="55"/>
      <c r="FJ293" s="55"/>
      <c r="FK293" s="55"/>
      <c r="FL293" s="55"/>
      <c r="FM293" s="55"/>
      <c r="FN293" s="55"/>
      <c r="FO293" s="55"/>
      <c r="FP293" s="55"/>
      <c r="FQ293" s="55"/>
      <c r="FR293" s="55"/>
      <c r="FS293" s="55"/>
      <c r="FT293" s="55"/>
      <c r="FU293" s="55"/>
      <c r="FV293" s="55"/>
      <c r="FW293" s="55"/>
      <c r="FX293" s="55"/>
      <c r="FY293" s="55"/>
      <c r="FZ293" s="55"/>
      <c r="GA293" s="55"/>
      <c r="GB293" s="55"/>
      <c r="GC293" s="55"/>
      <c r="GD293" s="55"/>
      <c r="GE293" s="55"/>
      <c r="GF293" s="55"/>
      <c r="GG293" s="55"/>
      <c r="GH293" s="55"/>
      <c r="GI293" s="55"/>
      <c r="GJ293" s="55"/>
      <c r="GK293" s="55"/>
      <c r="GL293" s="55"/>
      <c r="GM293" s="55"/>
    </row>
    <row r="294" spans="1:195" x14ac:dyDescent="0.2">
      <c r="A294" s="55"/>
      <c r="B294" s="55"/>
      <c r="C294" s="55"/>
      <c r="D294" s="55"/>
      <c r="E294" s="55"/>
      <c r="F294" s="55"/>
      <c r="G294" s="55"/>
      <c r="H294" s="55"/>
      <c r="I294" s="55"/>
      <c r="J294" s="55"/>
      <c r="K294" s="55"/>
      <c r="L294" s="55"/>
      <c r="M294" s="55"/>
      <c r="N294" s="55"/>
      <c r="O294" s="55"/>
      <c r="P294" s="55"/>
      <c r="Q294" s="55"/>
      <c r="R294" s="55"/>
      <c r="S294" s="55"/>
      <c r="T294" s="55"/>
      <c r="U294" s="55"/>
      <c r="V294" s="55"/>
      <c r="W294" s="55"/>
      <c r="X294" s="55"/>
      <c r="Y294" s="55"/>
      <c r="Z294" s="55"/>
      <c r="AA294" s="55"/>
      <c r="AB294" s="55"/>
      <c r="AC294" s="55"/>
      <c r="AD294" s="55"/>
      <c r="AE294" s="55"/>
      <c r="AF294" s="55"/>
      <c r="AG294" s="55"/>
      <c r="AH294" s="55"/>
      <c r="AI294" s="55"/>
      <c r="AJ294" s="55"/>
      <c r="AK294" s="55"/>
      <c r="AL294" s="55"/>
      <c r="AM294" s="55"/>
      <c r="AN294" s="55"/>
      <c r="AO294" s="55"/>
      <c r="AP294" s="55"/>
      <c r="AQ294" s="55"/>
      <c r="AR294" s="55"/>
      <c r="AS294" s="55"/>
      <c r="AT294" s="55"/>
      <c r="AU294" s="55"/>
      <c r="AV294" s="55"/>
      <c r="AW294" s="55"/>
      <c r="AX294" s="55"/>
      <c r="AY294" s="55"/>
      <c r="AZ294" s="55"/>
      <c r="BA294" s="55"/>
      <c r="BB294" s="55"/>
      <c r="BC294" s="55"/>
      <c r="BD294" s="55"/>
      <c r="BE294" s="55"/>
      <c r="BF294" s="55"/>
      <c r="BG294" s="55"/>
      <c r="BH294" s="55"/>
      <c r="BI294" s="55"/>
      <c r="BJ294" s="55"/>
      <c r="BK294" s="55"/>
      <c r="BL294" s="55"/>
      <c r="BM294" s="55"/>
      <c r="BN294" s="55"/>
      <c r="BO294" s="55"/>
      <c r="BP294" s="55"/>
      <c r="BQ294" s="55"/>
      <c r="BR294" s="55"/>
      <c r="BS294" s="55"/>
      <c r="BT294" s="55"/>
      <c r="BU294" s="55"/>
      <c r="BV294" s="55"/>
      <c r="BW294" s="55"/>
      <c r="BX294" s="55"/>
      <c r="BY294" s="55"/>
      <c r="BZ294" s="55"/>
      <c r="CA294" s="55"/>
      <c r="CB294" s="55"/>
      <c r="CC294" s="55"/>
      <c r="CD294" s="55"/>
      <c r="CE294" s="55"/>
      <c r="CF294" s="55"/>
      <c r="CG294" s="55"/>
      <c r="CH294" s="55"/>
      <c r="CI294" s="55"/>
      <c r="CJ294" s="55"/>
      <c r="CK294" s="55"/>
      <c r="CL294" s="55"/>
      <c r="CM294" s="55"/>
      <c r="CN294" s="55"/>
      <c r="CO294" s="55"/>
      <c r="CP294" s="55"/>
      <c r="CQ294" s="55"/>
      <c r="CR294" s="55"/>
      <c r="CS294" s="55"/>
      <c r="CT294" s="55"/>
      <c r="CU294" s="55"/>
      <c r="CV294" s="55"/>
      <c r="CW294" s="55"/>
      <c r="CX294" s="55"/>
      <c r="CY294" s="55"/>
      <c r="CZ294" s="55"/>
      <c r="DA294" s="55"/>
      <c r="DB294" s="55"/>
      <c r="DC294" s="55"/>
      <c r="DD294" s="55"/>
      <c r="DE294" s="55"/>
      <c r="DF294" s="55"/>
      <c r="DG294" s="55"/>
      <c r="DH294" s="55"/>
      <c r="DI294" s="55"/>
      <c r="DJ294" s="55"/>
      <c r="DK294" s="55"/>
      <c r="DL294" s="55"/>
      <c r="DM294" s="55"/>
      <c r="DN294" s="55"/>
      <c r="DO294" s="55"/>
      <c r="DP294" s="55"/>
      <c r="DQ294" s="55"/>
      <c r="DR294" s="55"/>
      <c r="DS294" s="55"/>
      <c r="DT294" s="55"/>
      <c r="DU294" s="55"/>
      <c r="DV294" s="55"/>
      <c r="DW294" s="55"/>
      <c r="DX294" s="55"/>
      <c r="DY294" s="55"/>
      <c r="DZ294" s="55"/>
      <c r="EA294" s="55"/>
      <c r="EB294" s="55"/>
      <c r="EC294" s="55"/>
      <c r="ED294" s="55"/>
      <c r="EE294" s="55"/>
      <c r="EF294" s="55"/>
      <c r="EG294" s="55"/>
      <c r="EH294" s="55"/>
      <c r="EI294" s="55"/>
      <c r="EJ294" s="55"/>
      <c r="EK294" s="55"/>
      <c r="EL294" s="55"/>
      <c r="EM294" s="55"/>
      <c r="EN294" s="55"/>
      <c r="EO294" s="55"/>
      <c r="EP294" s="55"/>
      <c r="EQ294" s="55"/>
      <c r="ER294" s="55"/>
      <c r="ES294" s="55"/>
      <c r="ET294" s="55"/>
      <c r="EU294" s="55"/>
      <c r="EV294" s="55"/>
      <c r="EW294" s="55"/>
      <c r="EX294" s="55"/>
      <c r="EY294" s="55"/>
      <c r="EZ294" s="55"/>
      <c r="FA294" s="55"/>
      <c r="FB294" s="55"/>
      <c r="FC294" s="55"/>
      <c r="FD294" s="55"/>
      <c r="FE294" s="55"/>
      <c r="FF294" s="55"/>
      <c r="FG294" s="55"/>
      <c r="FH294" s="55"/>
      <c r="FI294" s="55"/>
      <c r="FJ294" s="55"/>
      <c r="FK294" s="55"/>
      <c r="FL294" s="55"/>
      <c r="FM294" s="55"/>
      <c r="FN294" s="55"/>
      <c r="FO294" s="55"/>
      <c r="FP294" s="55"/>
      <c r="FQ294" s="55"/>
      <c r="FR294" s="55"/>
      <c r="FS294" s="55"/>
      <c r="FT294" s="55"/>
      <c r="FU294" s="55"/>
      <c r="FV294" s="55"/>
      <c r="FW294" s="55"/>
      <c r="FX294" s="55"/>
      <c r="FY294" s="55"/>
      <c r="FZ294" s="55"/>
      <c r="GA294" s="55"/>
      <c r="GB294" s="55"/>
      <c r="GC294" s="55"/>
      <c r="GD294" s="55"/>
      <c r="GE294" s="55"/>
      <c r="GF294" s="55"/>
      <c r="GG294" s="55"/>
      <c r="GH294" s="55"/>
      <c r="GI294" s="55"/>
      <c r="GJ294" s="55"/>
      <c r="GK294" s="55"/>
      <c r="GL294" s="55"/>
      <c r="GM294" s="55"/>
    </row>
    <row r="295" spans="1:195" x14ac:dyDescent="0.2">
      <c r="A295" s="55"/>
      <c r="B295" s="55"/>
      <c r="C295" s="55"/>
      <c r="D295" s="55"/>
      <c r="E295" s="55"/>
      <c r="F295" s="55"/>
      <c r="G295" s="55"/>
      <c r="H295" s="55"/>
      <c r="I295" s="55"/>
      <c r="J295" s="55"/>
      <c r="K295" s="55"/>
      <c r="L295" s="55"/>
      <c r="M295" s="55"/>
      <c r="N295" s="55"/>
      <c r="O295" s="55"/>
      <c r="P295" s="55"/>
      <c r="Q295" s="55"/>
      <c r="R295" s="55"/>
      <c r="S295" s="55"/>
      <c r="T295" s="55"/>
      <c r="U295" s="55"/>
      <c r="V295" s="55"/>
      <c r="W295" s="55"/>
      <c r="X295" s="55"/>
      <c r="Y295" s="55"/>
      <c r="Z295" s="55"/>
      <c r="AA295" s="55"/>
      <c r="AB295" s="55"/>
      <c r="AC295" s="55"/>
      <c r="AD295" s="55"/>
      <c r="AE295" s="55"/>
      <c r="AF295" s="55"/>
      <c r="AG295" s="55"/>
      <c r="AH295" s="55"/>
      <c r="AI295" s="55"/>
      <c r="AJ295" s="55"/>
      <c r="AK295" s="55"/>
      <c r="AL295" s="55"/>
      <c r="AM295" s="55"/>
      <c r="AN295" s="55"/>
      <c r="AO295" s="55"/>
      <c r="AP295" s="55"/>
      <c r="AQ295" s="55"/>
      <c r="AR295" s="55"/>
      <c r="AS295" s="55"/>
      <c r="AT295" s="55"/>
      <c r="AU295" s="55"/>
      <c r="AV295" s="55"/>
      <c r="AW295" s="55"/>
      <c r="AX295" s="55"/>
      <c r="AY295" s="55"/>
      <c r="AZ295" s="55"/>
      <c r="BA295" s="55"/>
      <c r="BB295" s="55"/>
      <c r="BC295" s="55"/>
      <c r="BD295" s="55"/>
      <c r="BE295" s="55"/>
      <c r="BF295" s="55"/>
      <c r="BG295" s="55"/>
      <c r="BH295" s="55"/>
      <c r="BI295" s="55"/>
      <c r="BJ295" s="55"/>
      <c r="BK295" s="55"/>
      <c r="BL295" s="55"/>
      <c r="BM295" s="55"/>
      <c r="BN295" s="55"/>
      <c r="BO295" s="55"/>
      <c r="BP295" s="55"/>
      <c r="BQ295" s="55"/>
      <c r="BR295" s="55"/>
      <c r="BS295" s="55"/>
      <c r="BT295" s="55"/>
      <c r="BU295" s="55"/>
      <c r="BV295" s="55"/>
      <c r="BW295" s="55"/>
      <c r="BX295" s="55"/>
      <c r="BY295" s="55"/>
      <c r="BZ295" s="55"/>
      <c r="CA295" s="55"/>
      <c r="CB295" s="55"/>
      <c r="CC295" s="55"/>
      <c r="CD295" s="55"/>
      <c r="CE295" s="55"/>
      <c r="CF295" s="55"/>
      <c r="CG295" s="55"/>
      <c r="CH295" s="55"/>
      <c r="CI295" s="55"/>
      <c r="CJ295" s="55"/>
      <c r="CK295" s="55"/>
      <c r="CL295" s="55"/>
      <c r="CM295" s="55"/>
      <c r="CN295" s="55"/>
      <c r="CO295" s="55"/>
      <c r="CP295" s="55"/>
      <c r="CQ295" s="55"/>
      <c r="CR295" s="55"/>
      <c r="CS295" s="55"/>
      <c r="CT295" s="55"/>
      <c r="CU295" s="55"/>
      <c r="CV295" s="55"/>
      <c r="CW295" s="55"/>
      <c r="CX295" s="55"/>
      <c r="CY295" s="55"/>
      <c r="CZ295" s="55"/>
      <c r="DA295" s="55"/>
      <c r="DB295" s="55"/>
      <c r="DC295" s="55"/>
      <c r="DD295" s="55"/>
      <c r="DE295" s="55"/>
      <c r="DF295" s="55"/>
      <c r="DG295" s="55"/>
      <c r="DH295" s="55"/>
      <c r="DI295" s="55"/>
      <c r="DJ295" s="55"/>
      <c r="DK295" s="55"/>
      <c r="DL295" s="55"/>
      <c r="DM295" s="55"/>
      <c r="DN295" s="55"/>
      <c r="DO295" s="55"/>
      <c r="DP295" s="55"/>
      <c r="DQ295" s="55"/>
      <c r="DR295" s="55"/>
      <c r="DS295" s="55"/>
      <c r="DT295" s="55"/>
      <c r="DU295" s="55"/>
      <c r="DV295" s="55"/>
      <c r="DW295" s="55"/>
      <c r="DX295" s="55"/>
      <c r="DY295" s="55"/>
      <c r="DZ295" s="55"/>
      <c r="EA295" s="55"/>
      <c r="EB295" s="55"/>
      <c r="EC295" s="55"/>
      <c r="ED295" s="55"/>
      <c r="EE295" s="55"/>
      <c r="EF295" s="55"/>
      <c r="EG295" s="55"/>
      <c r="EH295" s="55"/>
      <c r="EI295" s="55"/>
      <c r="EJ295" s="55"/>
      <c r="EK295" s="55"/>
      <c r="EL295" s="55"/>
      <c r="EM295" s="55"/>
      <c r="EN295" s="55"/>
      <c r="EO295" s="55"/>
      <c r="EP295" s="55"/>
      <c r="EQ295" s="55"/>
      <c r="ER295" s="55"/>
      <c r="ES295" s="55"/>
      <c r="ET295" s="55"/>
      <c r="EU295" s="55"/>
      <c r="EV295" s="55"/>
      <c r="EW295" s="55"/>
      <c r="EX295" s="55"/>
      <c r="EY295" s="55"/>
      <c r="EZ295" s="55"/>
      <c r="FA295" s="55"/>
      <c r="FB295" s="55"/>
      <c r="FC295" s="55"/>
      <c r="FD295" s="55"/>
      <c r="FE295" s="55"/>
      <c r="FF295" s="55"/>
      <c r="FG295" s="55"/>
      <c r="FH295" s="55"/>
      <c r="FI295" s="55"/>
      <c r="FJ295" s="55"/>
      <c r="FK295" s="55"/>
      <c r="FL295" s="55"/>
      <c r="FM295" s="55"/>
      <c r="FN295" s="55"/>
      <c r="FO295" s="55"/>
      <c r="FP295" s="55"/>
      <c r="FQ295" s="55"/>
      <c r="FR295" s="55"/>
      <c r="FS295" s="55"/>
      <c r="FT295" s="55"/>
      <c r="FU295" s="55"/>
      <c r="FV295" s="55"/>
      <c r="FW295" s="55"/>
      <c r="FX295" s="55"/>
      <c r="FY295" s="55"/>
      <c r="FZ295" s="55"/>
      <c r="GA295" s="55"/>
      <c r="GB295" s="55"/>
      <c r="GC295" s="55"/>
      <c r="GD295" s="55"/>
      <c r="GE295" s="55"/>
      <c r="GF295" s="55"/>
      <c r="GG295" s="55"/>
      <c r="GH295" s="55"/>
      <c r="GI295" s="55"/>
      <c r="GJ295" s="55"/>
      <c r="GK295" s="55"/>
      <c r="GL295" s="55"/>
      <c r="GM295" s="55"/>
    </row>
    <row r="296" spans="1:195" x14ac:dyDescent="0.2">
      <c r="A296" s="55"/>
      <c r="B296" s="55"/>
      <c r="C296" s="55"/>
      <c r="D296" s="55"/>
      <c r="E296" s="55"/>
      <c r="F296" s="55"/>
      <c r="G296" s="55"/>
      <c r="H296" s="55"/>
      <c r="I296" s="55"/>
      <c r="J296" s="55"/>
      <c r="K296" s="55"/>
      <c r="L296" s="55"/>
      <c r="M296" s="55"/>
      <c r="N296" s="55"/>
      <c r="O296" s="55"/>
      <c r="P296" s="55"/>
      <c r="Q296" s="55"/>
      <c r="R296" s="55"/>
      <c r="S296" s="55"/>
      <c r="T296" s="55"/>
      <c r="U296" s="55"/>
      <c r="V296" s="55"/>
      <c r="W296" s="55"/>
      <c r="X296" s="55"/>
      <c r="Y296" s="55"/>
      <c r="Z296" s="55"/>
      <c r="AA296" s="55"/>
      <c r="AB296" s="55"/>
      <c r="AC296" s="55"/>
      <c r="AD296" s="55"/>
      <c r="AE296" s="55"/>
      <c r="AF296" s="55"/>
      <c r="AG296" s="55"/>
      <c r="AH296" s="55"/>
      <c r="AI296" s="55"/>
      <c r="AJ296" s="55"/>
      <c r="AK296" s="55"/>
      <c r="AL296" s="55"/>
      <c r="AM296" s="55"/>
      <c r="AN296" s="55"/>
      <c r="AO296" s="55"/>
      <c r="AP296" s="55"/>
      <c r="AQ296" s="55"/>
      <c r="AR296" s="55"/>
      <c r="AS296" s="55"/>
      <c r="AT296" s="55"/>
      <c r="AU296" s="55"/>
      <c r="AV296" s="55"/>
      <c r="AW296" s="55"/>
      <c r="AX296" s="55"/>
      <c r="AY296" s="55"/>
      <c r="AZ296" s="55"/>
      <c r="BA296" s="55"/>
      <c r="BB296" s="55"/>
      <c r="BC296" s="55"/>
      <c r="BD296" s="55"/>
      <c r="BE296" s="55"/>
      <c r="BF296" s="55"/>
      <c r="BG296" s="55"/>
      <c r="BH296" s="55"/>
      <c r="BI296" s="55"/>
      <c r="BJ296" s="55"/>
      <c r="BK296" s="55"/>
      <c r="BL296" s="55"/>
      <c r="BM296" s="55"/>
      <c r="BN296" s="55"/>
      <c r="BO296" s="55"/>
      <c r="BP296" s="55"/>
      <c r="BQ296" s="55"/>
      <c r="BR296" s="55"/>
      <c r="BS296" s="55"/>
      <c r="BT296" s="55"/>
      <c r="BU296" s="55"/>
      <c r="BV296" s="55"/>
      <c r="BW296" s="55"/>
      <c r="BX296" s="55"/>
      <c r="BY296" s="55"/>
      <c r="BZ296" s="55"/>
      <c r="CA296" s="55"/>
      <c r="CB296" s="55"/>
      <c r="CC296" s="55"/>
      <c r="CD296" s="55"/>
      <c r="CE296" s="55"/>
      <c r="CF296" s="55"/>
      <c r="CG296" s="55"/>
      <c r="CH296" s="55"/>
      <c r="CI296" s="55"/>
      <c r="CJ296" s="55"/>
      <c r="CK296" s="55"/>
      <c r="CL296" s="55"/>
      <c r="CM296" s="55"/>
      <c r="CN296" s="55"/>
      <c r="CO296" s="55"/>
      <c r="CP296" s="55"/>
      <c r="CQ296" s="55"/>
      <c r="CR296" s="55"/>
      <c r="CS296" s="55"/>
      <c r="CT296" s="55"/>
      <c r="CU296" s="55"/>
      <c r="CV296" s="55"/>
      <c r="CW296" s="55"/>
      <c r="CX296" s="55"/>
      <c r="CY296" s="55"/>
      <c r="CZ296" s="55"/>
      <c r="DA296" s="55"/>
      <c r="DB296" s="55"/>
      <c r="DC296" s="55"/>
      <c r="DD296" s="55"/>
      <c r="DE296" s="55"/>
      <c r="DF296" s="55"/>
      <c r="DG296" s="55"/>
      <c r="DH296" s="55"/>
      <c r="DI296" s="55"/>
      <c r="DJ296" s="55"/>
      <c r="DK296" s="55"/>
      <c r="DL296" s="55"/>
      <c r="DM296" s="55"/>
      <c r="DN296" s="55"/>
      <c r="DO296" s="55"/>
      <c r="DP296" s="55"/>
      <c r="DQ296" s="55"/>
      <c r="DR296" s="55"/>
      <c r="DS296" s="55"/>
      <c r="DT296" s="55"/>
      <c r="DU296" s="55"/>
      <c r="DV296" s="55"/>
      <c r="DW296" s="55"/>
      <c r="DX296" s="55"/>
      <c r="DY296" s="55"/>
      <c r="DZ296" s="55"/>
      <c r="EA296" s="55"/>
      <c r="EB296" s="55"/>
      <c r="EC296" s="55"/>
      <c r="ED296" s="55"/>
      <c r="EE296" s="55"/>
      <c r="EF296" s="55"/>
      <c r="EG296" s="55"/>
      <c r="EH296" s="55"/>
      <c r="EI296" s="55"/>
      <c r="EJ296" s="55"/>
      <c r="EK296" s="55"/>
      <c r="EL296" s="55"/>
      <c r="EM296" s="55"/>
      <c r="EN296" s="55"/>
      <c r="EO296" s="55"/>
      <c r="EP296" s="55"/>
      <c r="EQ296" s="55"/>
      <c r="ER296" s="55"/>
      <c r="ES296" s="55"/>
      <c r="ET296" s="55"/>
      <c r="EU296" s="55"/>
      <c r="EV296" s="55"/>
      <c r="EW296" s="55"/>
      <c r="EX296" s="55"/>
      <c r="EY296" s="55"/>
      <c r="EZ296" s="55"/>
      <c r="FA296" s="55"/>
      <c r="FB296" s="55"/>
      <c r="FC296" s="55"/>
      <c r="FD296" s="55"/>
      <c r="FE296" s="55"/>
      <c r="FF296" s="55"/>
      <c r="FG296" s="55"/>
      <c r="FH296" s="55"/>
      <c r="FI296" s="55"/>
      <c r="FJ296" s="55"/>
      <c r="FK296" s="55"/>
      <c r="FL296" s="55"/>
      <c r="FM296" s="55"/>
      <c r="FN296" s="55"/>
      <c r="FO296" s="55"/>
      <c r="FP296" s="55"/>
      <c r="FQ296" s="55"/>
      <c r="FR296" s="55"/>
      <c r="FS296" s="55"/>
      <c r="FT296" s="55"/>
      <c r="FU296" s="55"/>
      <c r="FV296" s="55"/>
      <c r="FW296" s="55"/>
      <c r="FX296" s="55"/>
      <c r="FY296" s="55"/>
      <c r="FZ296" s="55"/>
      <c r="GA296" s="55"/>
      <c r="GB296" s="55"/>
      <c r="GC296" s="55"/>
      <c r="GD296" s="55"/>
      <c r="GE296" s="55"/>
      <c r="GF296" s="55"/>
      <c r="GG296" s="55"/>
      <c r="GH296" s="55"/>
      <c r="GI296" s="55"/>
      <c r="GJ296" s="55"/>
      <c r="GK296" s="55"/>
      <c r="GL296" s="55"/>
      <c r="GM296" s="55"/>
    </row>
    <row r="297" spans="1:195" x14ac:dyDescent="0.2">
      <c r="A297" s="55"/>
      <c r="B297" s="55"/>
      <c r="C297" s="55"/>
      <c r="D297" s="55"/>
      <c r="E297" s="55"/>
      <c r="F297" s="55"/>
      <c r="G297" s="55"/>
      <c r="H297" s="55"/>
      <c r="I297" s="55"/>
      <c r="J297" s="55"/>
      <c r="K297" s="55"/>
      <c r="L297" s="55"/>
      <c r="M297" s="55"/>
      <c r="N297" s="55"/>
      <c r="O297" s="55"/>
      <c r="P297" s="55"/>
      <c r="Q297" s="55"/>
      <c r="R297" s="55"/>
      <c r="S297" s="55"/>
      <c r="T297" s="55"/>
      <c r="U297" s="55"/>
      <c r="V297" s="55"/>
      <c r="W297" s="55"/>
      <c r="X297" s="55"/>
      <c r="Y297" s="55"/>
      <c r="Z297" s="55"/>
      <c r="AA297" s="55"/>
      <c r="AB297" s="55"/>
      <c r="AC297" s="55"/>
      <c r="AD297" s="55"/>
      <c r="AE297" s="55"/>
      <c r="AF297" s="55"/>
      <c r="AG297" s="55"/>
      <c r="AH297" s="55"/>
      <c r="AI297" s="55"/>
      <c r="AJ297" s="55"/>
      <c r="AK297" s="55"/>
      <c r="AL297" s="55"/>
      <c r="AM297" s="55"/>
      <c r="AN297" s="55"/>
      <c r="AO297" s="55"/>
      <c r="AP297" s="55"/>
      <c r="AQ297" s="55"/>
      <c r="AR297" s="55"/>
      <c r="AS297" s="55"/>
      <c r="AT297" s="55"/>
      <c r="AU297" s="55"/>
      <c r="AV297" s="55"/>
      <c r="AW297" s="55"/>
      <c r="AX297" s="55"/>
      <c r="AY297" s="55"/>
      <c r="AZ297" s="55"/>
      <c r="BA297" s="55"/>
      <c r="BB297" s="55"/>
      <c r="BC297" s="55"/>
      <c r="BD297" s="55"/>
      <c r="BE297" s="55"/>
      <c r="BF297" s="55"/>
      <c r="BG297" s="55"/>
      <c r="BH297" s="55"/>
      <c r="BI297" s="55"/>
      <c r="BJ297" s="55"/>
      <c r="BK297" s="55"/>
      <c r="BL297" s="55"/>
      <c r="BM297" s="55"/>
      <c r="BN297" s="55"/>
      <c r="BO297" s="55"/>
      <c r="BP297" s="55"/>
      <c r="BQ297" s="55"/>
      <c r="BR297" s="55"/>
      <c r="BS297" s="55"/>
      <c r="BT297" s="55"/>
      <c r="BU297" s="55"/>
      <c r="BV297" s="55"/>
      <c r="BW297" s="55"/>
      <c r="BX297" s="55"/>
      <c r="BY297" s="55"/>
      <c r="BZ297" s="55"/>
      <c r="CA297" s="55"/>
      <c r="CB297" s="55"/>
      <c r="CC297" s="55"/>
      <c r="CD297" s="55"/>
      <c r="CE297" s="55"/>
      <c r="CF297" s="55"/>
      <c r="CG297" s="55"/>
      <c r="CH297" s="55"/>
      <c r="CI297" s="55"/>
      <c r="CJ297" s="55"/>
      <c r="CK297" s="55"/>
      <c r="CL297" s="55"/>
      <c r="CM297" s="55"/>
      <c r="CN297" s="55"/>
      <c r="CO297" s="55"/>
      <c r="CP297" s="55"/>
      <c r="CQ297" s="55"/>
      <c r="CR297" s="55"/>
      <c r="CS297" s="55"/>
      <c r="CT297" s="55"/>
      <c r="CU297" s="55"/>
      <c r="CV297" s="55"/>
      <c r="CW297" s="55"/>
      <c r="CX297" s="55"/>
      <c r="CY297" s="55"/>
      <c r="CZ297" s="55"/>
      <c r="DA297" s="55"/>
      <c r="DB297" s="55"/>
      <c r="DC297" s="55"/>
      <c r="DD297" s="55"/>
      <c r="DE297" s="55"/>
      <c r="DF297" s="55"/>
      <c r="DG297" s="55"/>
      <c r="DH297" s="55"/>
      <c r="DI297" s="55"/>
      <c r="DJ297" s="55"/>
      <c r="DK297" s="55"/>
      <c r="DL297" s="55"/>
      <c r="DM297" s="55"/>
      <c r="DN297" s="55"/>
      <c r="DO297" s="55"/>
      <c r="DP297" s="55"/>
      <c r="DQ297" s="55"/>
      <c r="DR297" s="55"/>
      <c r="DS297" s="55"/>
      <c r="DT297" s="55"/>
      <c r="DU297" s="55"/>
      <c r="DV297" s="55"/>
      <c r="DW297" s="55"/>
      <c r="DX297" s="55"/>
      <c r="DY297" s="55"/>
      <c r="DZ297" s="55"/>
      <c r="EA297" s="55"/>
      <c r="EB297" s="55"/>
      <c r="EC297" s="55"/>
      <c r="ED297" s="55"/>
      <c r="EE297" s="55"/>
      <c r="EF297" s="55"/>
      <c r="EG297" s="55"/>
      <c r="EH297" s="55"/>
      <c r="EI297" s="55"/>
      <c r="EJ297" s="55"/>
      <c r="EK297" s="55"/>
      <c r="EL297" s="55"/>
      <c r="EM297" s="55"/>
      <c r="EN297" s="55"/>
      <c r="EO297" s="55"/>
      <c r="EP297" s="55"/>
      <c r="EQ297" s="55"/>
      <c r="ER297" s="55"/>
      <c r="ES297" s="55"/>
      <c r="ET297" s="55"/>
      <c r="EU297" s="55"/>
      <c r="EV297" s="55"/>
      <c r="EW297" s="55"/>
      <c r="EX297" s="55"/>
      <c r="EY297" s="55"/>
      <c r="EZ297" s="55"/>
      <c r="FA297" s="55"/>
      <c r="FB297" s="55"/>
      <c r="FC297" s="55"/>
      <c r="FD297" s="55"/>
      <c r="FE297" s="55"/>
      <c r="FF297" s="55"/>
      <c r="FG297" s="55"/>
      <c r="FH297" s="55"/>
      <c r="FI297" s="55"/>
      <c r="FJ297" s="55"/>
      <c r="FK297" s="55"/>
      <c r="FL297" s="55"/>
      <c r="FM297" s="55"/>
      <c r="FN297" s="55"/>
      <c r="FO297" s="55"/>
      <c r="FP297" s="55"/>
      <c r="FQ297" s="55"/>
      <c r="FR297" s="55"/>
      <c r="FS297" s="55"/>
      <c r="FT297" s="55"/>
      <c r="FU297" s="55"/>
      <c r="FV297" s="55"/>
      <c r="FW297" s="55"/>
      <c r="FX297" s="55"/>
      <c r="FY297" s="55"/>
      <c r="FZ297" s="55"/>
      <c r="GA297" s="55"/>
      <c r="GB297" s="55"/>
      <c r="GC297" s="55"/>
      <c r="GD297" s="55"/>
      <c r="GE297" s="55"/>
      <c r="GF297" s="55"/>
      <c r="GG297" s="55"/>
      <c r="GH297" s="55"/>
      <c r="GI297" s="55"/>
      <c r="GJ297" s="55"/>
      <c r="GK297" s="55"/>
      <c r="GL297" s="55"/>
      <c r="GM297" s="55"/>
    </row>
    <row r="298" spans="1:195" x14ac:dyDescent="0.2">
      <c r="A298" s="55"/>
      <c r="B298" s="55"/>
      <c r="C298" s="55"/>
      <c r="D298" s="55"/>
      <c r="E298" s="55"/>
      <c r="F298" s="55"/>
      <c r="G298" s="55"/>
      <c r="H298" s="55"/>
      <c r="I298" s="55"/>
      <c r="J298" s="55"/>
      <c r="K298" s="55"/>
      <c r="L298" s="55"/>
      <c r="M298" s="55"/>
      <c r="N298" s="55"/>
      <c r="O298" s="55"/>
      <c r="P298" s="55"/>
      <c r="Q298" s="55"/>
      <c r="R298" s="55"/>
      <c r="S298" s="55"/>
      <c r="T298" s="55"/>
      <c r="U298" s="55"/>
      <c r="V298" s="55"/>
      <c r="W298" s="55"/>
      <c r="X298" s="55"/>
      <c r="Y298" s="55"/>
      <c r="Z298" s="55"/>
      <c r="AA298" s="55"/>
      <c r="AB298" s="55"/>
      <c r="AC298" s="55"/>
      <c r="AD298" s="55"/>
      <c r="AE298" s="55"/>
      <c r="AF298" s="55"/>
      <c r="AG298" s="55"/>
      <c r="AH298" s="55"/>
      <c r="AI298" s="55"/>
      <c r="AJ298" s="55"/>
      <c r="AK298" s="55"/>
      <c r="AL298" s="55"/>
      <c r="AM298" s="55"/>
      <c r="AN298" s="55"/>
      <c r="AO298" s="55"/>
      <c r="AP298" s="55"/>
      <c r="AQ298" s="55"/>
      <c r="AR298" s="55"/>
      <c r="AS298" s="55"/>
      <c r="AT298" s="55"/>
      <c r="AU298" s="55"/>
      <c r="AV298" s="55"/>
      <c r="AW298" s="55"/>
      <c r="AX298" s="55"/>
      <c r="AY298" s="55"/>
      <c r="AZ298" s="55"/>
      <c r="BA298" s="55"/>
      <c r="BB298" s="55"/>
      <c r="BC298" s="55"/>
      <c r="BD298" s="55"/>
      <c r="BE298" s="55"/>
      <c r="BF298" s="55"/>
      <c r="BG298" s="55"/>
      <c r="BH298" s="55"/>
      <c r="BI298" s="55"/>
      <c r="BJ298" s="55"/>
      <c r="BK298" s="55"/>
      <c r="BL298" s="55"/>
      <c r="BM298" s="55"/>
      <c r="BN298" s="55"/>
      <c r="BO298" s="55"/>
      <c r="BP298" s="55"/>
      <c r="BQ298" s="55"/>
      <c r="BR298" s="55"/>
      <c r="BS298" s="55"/>
      <c r="BT298" s="55"/>
      <c r="BU298" s="55"/>
      <c r="BV298" s="55"/>
      <c r="BW298" s="55"/>
      <c r="BX298" s="55"/>
      <c r="BY298" s="55"/>
      <c r="BZ298" s="55"/>
      <c r="CA298" s="55"/>
      <c r="CB298" s="55"/>
      <c r="CC298" s="55"/>
      <c r="CD298" s="55"/>
      <c r="CE298" s="55"/>
      <c r="CF298" s="55"/>
      <c r="CG298" s="55"/>
      <c r="CH298" s="55"/>
      <c r="CI298" s="55"/>
      <c r="CJ298" s="55"/>
      <c r="CK298" s="55"/>
      <c r="CL298" s="55"/>
      <c r="CM298" s="55"/>
      <c r="CN298" s="55"/>
      <c r="CO298" s="55"/>
      <c r="CP298" s="55"/>
      <c r="CQ298" s="55"/>
      <c r="CR298" s="55"/>
      <c r="CS298" s="55"/>
      <c r="CT298" s="55"/>
      <c r="CU298" s="55"/>
      <c r="CV298" s="55"/>
      <c r="CW298" s="55"/>
      <c r="CX298" s="55"/>
      <c r="CY298" s="55"/>
      <c r="CZ298" s="55"/>
      <c r="DA298" s="55"/>
      <c r="DB298" s="55"/>
      <c r="DC298" s="55"/>
      <c r="DD298" s="55"/>
      <c r="DE298" s="55"/>
      <c r="DF298" s="55"/>
      <c r="DG298" s="55"/>
      <c r="DH298" s="55"/>
      <c r="DI298" s="55"/>
      <c r="DJ298" s="55"/>
      <c r="DK298" s="55"/>
      <c r="DL298" s="55"/>
      <c r="DM298" s="55"/>
      <c r="DN298" s="55"/>
      <c r="DO298" s="55"/>
      <c r="DP298" s="55"/>
      <c r="DQ298" s="55"/>
      <c r="DR298" s="55"/>
      <c r="DS298" s="55"/>
      <c r="DT298" s="55"/>
      <c r="DU298" s="55"/>
      <c r="DV298" s="55"/>
      <c r="DW298" s="55"/>
      <c r="DX298" s="55"/>
      <c r="DY298" s="55"/>
      <c r="DZ298" s="55"/>
      <c r="EA298" s="55"/>
      <c r="EB298" s="55"/>
      <c r="EC298" s="55"/>
      <c r="ED298" s="55"/>
      <c r="EE298" s="55"/>
      <c r="EF298" s="55"/>
      <c r="EG298" s="55"/>
      <c r="EH298" s="55"/>
      <c r="EI298" s="55"/>
      <c r="EJ298" s="55"/>
      <c r="EK298" s="55"/>
      <c r="EL298" s="55"/>
      <c r="EM298" s="55"/>
      <c r="EN298" s="55"/>
      <c r="EO298" s="55"/>
      <c r="EP298" s="55"/>
      <c r="EQ298" s="55"/>
      <c r="ER298" s="55"/>
      <c r="ES298" s="55"/>
      <c r="ET298" s="55"/>
      <c r="EU298" s="55"/>
      <c r="EV298" s="55"/>
      <c r="EW298" s="55"/>
      <c r="EX298" s="55"/>
      <c r="EY298" s="55"/>
      <c r="EZ298" s="55"/>
      <c r="FA298" s="55"/>
      <c r="FB298" s="55"/>
      <c r="FC298" s="55"/>
      <c r="FD298" s="55"/>
      <c r="FE298" s="55"/>
      <c r="FF298" s="55"/>
      <c r="FG298" s="55"/>
      <c r="FH298" s="55"/>
      <c r="FI298" s="55"/>
      <c r="FJ298" s="55"/>
      <c r="FK298" s="55"/>
      <c r="FL298" s="55"/>
      <c r="FM298" s="55"/>
      <c r="FN298" s="55"/>
      <c r="FO298" s="55"/>
      <c r="FP298" s="55"/>
      <c r="FQ298" s="55"/>
      <c r="FR298" s="55"/>
      <c r="FS298" s="55"/>
      <c r="FT298" s="55"/>
      <c r="FU298" s="55"/>
      <c r="FV298" s="55"/>
      <c r="FW298" s="55"/>
      <c r="FX298" s="55"/>
      <c r="FY298" s="55"/>
      <c r="FZ298" s="55"/>
      <c r="GA298" s="55"/>
      <c r="GB298" s="55"/>
      <c r="GC298" s="55"/>
      <c r="GD298" s="55"/>
      <c r="GE298" s="55"/>
      <c r="GF298" s="55"/>
      <c r="GG298" s="55"/>
      <c r="GH298" s="55"/>
      <c r="GI298" s="55"/>
      <c r="GJ298" s="55"/>
      <c r="GK298" s="55"/>
      <c r="GL298" s="55"/>
      <c r="GM298" s="55"/>
    </row>
    <row r="299" spans="1:195" x14ac:dyDescent="0.2">
      <c r="A299" s="55"/>
      <c r="B299" s="55"/>
      <c r="C299" s="55"/>
      <c r="D299" s="55"/>
      <c r="E299" s="55"/>
      <c r="F299" s="55"/>
      <c r="G299" s="55"/>
      <c r="H299" s="55"/>
      <c r="I299" s="55"/>
      <c r="J299" s="55"/>
      <c r="K299" s="55"/>
      <c r="L299" s="55"/>
      <c r="M299" s="55"/>
      <c r="N299" s="55"/>
      <c r="O299" s="55"/>
      <c r="P299" s="55"/>
      <c r="Q299" s="55"/>
      <c r="R299" s="55"/>
      <c r="S299" s="55"/>
      <c r="T299" s="55"/>
      <c r="U299" s="55"/>
      <c r="V299" s="55"/>
      <c r="W299" s="55"/>
      <c r="X299" s="55"/>
      <c r="Y299" s="55"/>
      <c r="Z299" s="55"/>
      <c r="AA299" s="55"/>
      <c r="AB299" s="55"/>
      <c r="AC299" s="55"/>
      <c r="AD299" s="55"/>
      <c r="AE299" s="55"/>
      <c r="AF299" s="55"/>
      <c r="AG299" s="55"/>
      <c r="AH299" s="55"/>
      <c r="AI299" s="55"/>
      <c r="AJ299" s="55"/>
      <c r="AK299" s="55"/>
      <c r="AL299" s="55"/>
      <c r="AM299" s="55"/>
      <c r="AN299" s="55"/>
      <c r="AO299" s="55"/>
      <c r="AP299" s="55"/>
      <c r="AQ299" s="55"/>
      <c r="AR299" s="55"/>
      <c r="AS299" s="55"/>
      <c r="AT299" s="55"/>
      <c r="AU299" s="55"/>
      <c r="AV299" s="55"/>
      <c r="AW299" s="55"/>
      <c r="AX299" s="55"/>
      <c r="AY299" s="55"/>
      <c r="AZ299" s="55"/>
      <c r="BA299" s="55"/>
      <c r="BB299" s="55"/>
      <c r="BC299" s="55"/>
      <c r="BD299" s="55"/>
      <c r="BE299" s="55"/>
      <c r="BF299" s="55"/>
      <c r="BG299" s="55"/>
      <c r="BH299" s="55"/>
      <c r="BI299" s="55"/>
      <c r="BJ299" s="55"/>
      <c r="BK299" s="55"/>
      <c r="BL299" s="55"/>
      <c r="BM299" s="55"/>
      <c r="BN299" s="55"/>
      <c r="BO299" s="55"/>
      <c r="BP299" s="55"/>
      <c r="BQ299" s="55"/>
      <c r="BR299" s="55"/>
      <c r="BS299" s="55"/>
      <c r="BT299" s="55"/>
      <c r="BU299" s="55"/>
      <c r="BV299" s="55"/>
      <c r="BW299" s="55"/>
      <c r="BX299" s="55"/>
      <c r="BY299" s="55"/>
      <c r="BZ299" s="55"/>
      <c r="CA299" s="55"/>
      <c r="CB299" s="55"/>
      <c r="CC299" s="55"/>
      <c r="CD299" s="55"/>
      <c r="CE299" s="55"/>
      <c r="CF299" s="55"/>
      <c r="CG299" s="55"/>
      <c r="CH299" s="55"/>
      <c r="CI299" s="55"/>
      <c r="CJ299" s="55"/>
      <c r="CK299" s="55"/>
      <c r="CL299" s="55"/>
      <c r="CM299" s="55"/>
      <c r="CN299" s="55"/>
      <c r="CO299" s="55"/>
      <c r="CP299" s="55"/>
      <c r="CQ299" s="55"/>
      <c r="CR299" s="55"/>
      <c r="CS299" s="55"/>
      <c r="CT299" s="55"/>
      <c r="CU299" s="55"/>
      <c r="CV299" s="55"/>
      <c r="CW299" s="55"/>
      <c r="CX299" s="55"/>
      <c r="CY299" s="55"/>
      <c r="CZ299" s="55"/>
      <c r="DA299" s="55"/>
      <c r="DB299" s="55"/>
      <c r="DC299" s="55"/>
      <c r="DD299" s="55"/>
      <c r="DE299" s="55"/>
      <c r="DF299" s="55"/>
      <c r="DG299" s="55"/>
      <c r="DH299" s="55"/>
      <c r="DI299" s="55"/>
      <c r="DJ299" s="55"/>
      <c r="DK299" s="55"/>
      <c r="DL299" s="55"/>
      <c r="DM299" s="55"/>
      <c r="DN299" s="55"/>
      <c r="DO299" s="55"/>
      <c r="DP299" s="55"/>
      <c r="DQ299" s="55"/>
      <c r="DR299" s="55"/>
      <c r="DS299" s="55"/>
      <c r="DT299" s="55"/>
      <c r="DU299" s="55"/>
      <c r="DV299" s="55"/>
      <c r="DW299" s="55"/>
      <c r="DX299" s="55"/>
      <c r="DY299" s="55"/>
      <c r="DZ299" s="55"/>
      <c r="EA299" s="55"/>
      <c r="EB299" s="55"/>
      <c r="EC299" s="55"/>
      <c r="ED299" s="55"/>
      <c r="EE299" s="55"/>
      <c r="EF299" s="55"/>
      <c r="EG299" s="55"/>
      <c r="EH299" s="55"/>
      <c r="EI299" s="55"/>
      <c r="EJ299" s="55"/>
      <c r="EK299" s="55"/>
      <c r="EL299" s="55"/>
      <c r="EM299" s="55"/>
      <c r="EN299" s="55"/>
      <c r="EO299" s="55"/>
      <c r="EP299" s="55"/>
      <c r="EQ299" s="55"/>
      <c r="ER299" s="55"/>
      <c r="ES299" s="55"/>
      <c r="ET299" s="55"/>
      <c r="EU299" s="55"/>
      <c r="EV299" s="55"/>
      <c r="EW299" s="55"/>
      <c r="EX299" s="55"/>
      <c r="EY299" s="55"/>
      <c r="EZ299" s="55"/>
      <c r="FA299" s="55"/>
      <c r="FB299" s="55"/>
      <c r="FC299" s="55"/>
      <c r="FD299" s="55"/>
      <c r="FE299" s="55"/>
      <c r="FF299" s="55"/>
      <c r="FG299" s="55"/>
      <c r="FH299" s="55"/>
      <c r="FI299" s="55"/>
      <c r="FJ299" s="55"/>
      <c r="FK299" s="55"/>
      <c r="FL299" s="55"/>
      <c r="FM299" s="55"/>
      <c r="FN299" s="55"/>
      <c r="FO299" s="55"/>
      <c r="FP299" s="55"/>
      <c r="FQ299" s="55"/>
      <c r="FR299" s="55"/>
      <c r="FS299" s="55"/>
      <c r="FT299" s="55"/>
      <c r="FU299" s="55"/>
      <c r="FV299" s="55"/>
      <c r="FW299" s="55"/>
      <c r="FX299" s="55"/>
      <c r="FY299" s="55"/>
      <c r="FZ299" s="55"/>
      <c r="GA299" s="55"/>
      <c r="GB299" s="55"/>
      <c r="GC299" s="55"/>
      <c r="GD299" s="55"/>
      <c r="GE299" s="55"/>
      <c r="GF299" s="55"/>
      <c r="GG299" s="55"/>
      <c r="GH299" s="55"/>
      <c r="GI299" s="55"/>
      <c r="GJ299" s="55"/>
      <c r="GK299" s="55"/>
      <c r="GL299" s="55"/>
      <c r="GM299" s="55"/>
    </row>
    <row r="300" spans="1:195" x14ac:dyDescent="0.2">
      <c r="A300" s="55"/>
      <c r="B300" s="55"/>
      <c r="C300" s="55"/>
      <c r="D300" s="55"/>
      <c r="E300" s="55"/>
      <c r="F300" s="55"/>
      <c r="G300" s="55"/>
      <c r="H300" s="55"/>
      <c r="I300" s="55"/>
      <c r="J300" s="55"/>
      <c r="K300" s="55"/>
      <c r="L300" s="55"/>
      <c r="M300" s="55"/>
      <c r="N300" s="55"/>
      <c r="O300" s="55"/>
      <c r="P300" s="55"/>
      <c r="Q300" s="55"/>
      <c r="R300" s="55"/>
      <c r="S300" s="55"/>
      <c r="T300" s="55"/>
      <c r="U300" s="55"/>
      <c r="V300" s="55"/>
      <c r="W300" s="55"/>
      <c r="X300" s="55"/>
      <c r="Y300" s="55"/>
      <c r="Z300" s="55"/>
      <c r="AA300" s="55"/>
      <c r="AB300" s="55"/>
      <c r="AC300" s="55"/>
      <c r="AD300" s="55"/>
      <c r="AE300" s="55"/>
      <c r="AF300" s="55"/>
      <c r="AG300" s="55"/>
      <c r="AH300" s="55"/>
      <c r="AI300" s="55"/>
      <c r="AJ300" s="55"/>
      <c r="AK300" s="55"/>
      <c r="AL300" s="55"/>
      <c r="AM300" s="55"/>
      <c r="AN300" s="55"/>
      <c r="AO300" s="55"/>
      <c r="AP300" s="55"/>
      <c r="AQ300" s="55"/>
      <c r="AR300" s="55"/>
      <c r="AS300" s="55"/>
      <c r="AT300" s="55"/>
      <c r="AU300" s="55"/>
      <c r="AV300" s="55"/>
      <c r="AW300" s="55"/>
      <c r="AX300" s="55"/>
      <c r="AY300" s="55"/>
      <c r="AZ300" s="55"/>
      <c r="BA300" s="55"/>
      <c r="BB300" s="55"/>
      <c r="BC300" s="55"/>
      <c r="BD300" s="55"/>
      <c r="BE300" s="55"/>
      <c r="BF300" s="55"/>
      <c r="BG300" s="55"/>
      <c r="BH300" s="55"/>
      <c r="BI300" s="55"/>
      <c r="BJ300" s="55"/>
      <c r="BK300" s="55"/>
      <c r="BL300" s="55"/>
      <c r="BM300" s="55"/>
      <c r="BN300" s="55"/>
      <c r="BO300" s="55"/>
      <c r="BP300" s="55"/>
      <c r="BQ300" s="55"/>
      <c r="BR300" s="55"/>
      <c r="BS300" s="55"/>
      <c r="BT300" s="55"/>
      <c r="BU300" s="55"/>
      <c r="BV300" s="55"/>
      <c r="BW300" s="55"/>
      <c r="BX300" s="55"/>
      <c r="BY300" s="55"/>
      <c r="BZ300" s="55"/>
      <c r="CA300" s="55"/>
      <c r="CB300" s="55"/>
      <c r="CC300" s="55"/>
      <c r="CD300" s="55"/>
      <c r="CE300" s="55"/>
      <c r="CF300" s="55"/>
      <c r="CG300" s="55"/>
      <c r="CH300" s="55"/>
      <c r="CI300" s="55"/>
      <c r="CJ300" s="55"/>
      <c r="CK300" s="55"/>
      <c r="CL300" s="55"/>
      <c r="CM300" s="55"/>
      <c r="CN300" s="55"/>
      <c r="CO300" s="55"/>
      <c r="CP300" s="55"/>
      <c r="CQ300" s="55"/>
      <c r="CR300" s="55"/>
      <c r="CS300" s="55"/>
      <c r="CT300" s="55"/>
      <c r="CU300" s="55"/>
      <c r="CV300" s="55"/>
      <c r="CW300" s="55"/>
      <c r="CX300" s="55"/>
      <c r="CY300" s="55"/>
      <c r="CZ300" s="55"/>
      <c r="DA300" s="55"/>
      <c r="DB300" s="55"/>
      <c r="DC300" s="55"/>
      <c r="DD300" s="55"/>
      <c r="DE300" s="55"/>
      <c r="DF300" s="55"/>
      <c r="DG300" s="55"/>
      <c r="DH300" s="55"/>
      <c r="DI300" s="55"/>
      <c r="DJ300" s="55"/>
      <c r="DK300" s="55"/>
      <c r="DL300" s="55"/>
      <c r="DM300" s="55"/>
      <c r="DN300" s="55"/>
      <c r="DO300" s="55"/>
      <c r="DP300" s="55"/>
      <c r="DQ300" s="55"/>
      <c r="DR300" s="55"/>
      <c r="DS300" s="55"/>
      <c r="DT300" s="55"/>
      <c r="DU300" s="55"/>
      <c r="DV300" s="55"/>
      <c r="DW300" s="55"/>
      <c r="DX300" s="55"/>
      <c r="DY300" s="55"/>
      <c r="DZ300" s="55"/>
      <c r="EA300" s="55"/>
      <c r="EB300" s="55"/>
      <c r="EC300" s="55"/>
      <c r="ED300" s="55"/>
      <c r="EE300" s="55"/>
      <c r="EF300" s="55"/>
      <c r="EG300" s="55"/>
      <c r="EH300" s="55"/>
      <c r="EI300" s="55"/>
      <c r="EJ300" s="55"/>
      <c r="EK300" s="55"/>
      <c r="EL300" s="55"/>
      <c r="EM300" s="55"/>
      <c r="EN300" s="55"/>
      <c r="EO300" s="55"/>
      <c r="EP300" s="55"/>
      <c r="EQ300" s="55"/>
      <c r="ER300" s="55"/>
      <c r="ES300" s="55"/>
      <c r="ET300" s="55"/>
      <c r="EU300" s="55"/>
      <c r="EV300" s="55"/>
      <c r="EW300" s="55"/>
      <c r="EX300" s="55"/>
      <c r="EY300" s="55"/>
      <c r="EZ300" s="55"/>
      <c r="FA300" s="55"/>
      <c r="FB300" s="55"/>
      <c r="FC300" s="55"/>
      <c r="FD300" s="55"/>
      <c r="FE300" s="55"/>
      <c r="FF300" s="55"/>
      <c r="FG300" s="55"/>
      <c r="FH300" s="55"/>
      <c r="FI300" s="55"/>
      <c r="FJ300" s="55"/>
      <c r="FK300" s="55"/>
      <c r="FL300" s="55"/>
      <c r="FM300" s="55"/>
      <c r="FN300" s="55"/>
      <c r="FO300" s="55"/>
      <c r="FP300" s="55"/>
      <c r="FQ300" s="55"/>
      <c r="FR300" s="55"/>
      <c r="FS300" s="55"/>
      <c r="FT300" s="55"/>
      <c r="FU300" s="55"/>
      <c r="FV300" s="55"/>
      <c r="FW300" s="55"/>
      <c r="FX300" s="55"/>
      <c r="FY300" s="55"/>
      <c r="FZ300" s="55"/>
      <c r="GA300" s="55"/>
      <c r="GB300" s="55"/>
      <c r="GC300" s="55"/>
      <c r="GD300" s="55"/>
      <c r="GE300" s="55"/>
      <c r="GF300" s="55"/>
      <c r="GG300" s="55"/>
      <c r="GH300" s="55"/>
      <c r="GI300" s="55"/>
      <c r="GJ300" s="55"/>
      <c r="GK300" s="55"/>
      <c r="GL300" s="55"/>
      <c r="GM300" s="55"/>
    </row>
    <row r="301" spans="1:195" x14ac:dyDescent="0.2">
      <c r="A301" s="55"/>
      <c r="B301" s="55"/>
      <c r="C301" s="55"/>
      <c r="D301" s="55"/>
      <c r="E301" s="55"/>
      <c r="F301" s="55"/>
      <c r="G301" s="55"/>
      <c r="H301" s="55"/>
      <c r="I301" s="55"/>
      <c r="J301" s="55"/>
      <c r="K301" s="55"/>
      <c r="L301" s="55"/>
      <c r="M301" s="55"/>
      <c r="N301" s="55"/>
      <c r="O301" s="55"/>
      <c r="P301" s="55"/>
      <c r="Q301" s="55"/>
      <c r="R301" s="55"/>
      <c r="S301" s="55"/>
      <c r="T301" s="55"/>
      <c r="U301" s="55"/>
      <c r="V301" s="55"/>
      <c r="W301" s="55"/>
      <c r="X301" s="55"/>
      <c r="Y301" s="55"/>
      <c r="Z301" s="55"/>
      <c r="AA301" s="55"/>
      <c r="AB301" s="55"/>
      <c r="AC301" s="55"/>
      <c r="AD301" s="55"/>
      <c r="AE301" s="55"/>
      <c r="AF301" s="55"/>
      <c r="AG301" s="55"/>
      <c r="AH301" s="55"/>
      <c r="AI301" s="55"/>
      <c r="AJ301" s="55"/>
      <c r="AK301" s="55"/>
      <c r="AL301" s="55"/>
      <c r="AM301" s="55"/>
      <c r="AN301" s="55"/>
      <c r="AO301" s="55"/>
      <c r="AP301" s="55"/>
      <c r="AQ301" s="55"/>
      <c r="AR301" s="55"/>
      <c r="AS301" s="55"/>
      <c r="AT301" s="55"/>
      <c r="AU301" s="55"/>
      <c r="AV301" s="55"/>
      <c r="AW301" s="55"/>
      <c r="AX301" s="55"/>
      <c r="AY301" s="55"/>
      <c r="AZ301" s="55"/>
      <c r="BA301" s="55"/>
      <c r="BB301" s="55"/>
      <c r="BC301" s="55"/>
      <c r="BD301" s="55"/>
      <c r="BE301" s="55"/>
      <c r="BF301" s="55"/>
      <c r="BG301" s="55"/>
      <c r="BH301" s="55"/>
      <c r="BI301" s="55"/>
      <c r="BJ301" s="55"/>
      <c r="BK301" s="55"/>
      <c r="BL301" s="55"/>
      <c r="BM301" s="55"/>
      <c r="BN301" s="55"/>
      <c r="BO301" s="55"/>
      <c r="BP301" s="55"/>
      <c r="BQ301" s="55"/>
      <c r="BR301" s="55"/>
      <c r="BS301" s="55"/>
      <c r="BT301" s="55"/>
      <c r="BU301" s="55"/>
      <c r="BV301" s="55"/>
      <c r="BW301" s="55"/>
      <c r="BX301" s="55"/>
      <c r="BY301" s="55"/>
      <c r="BZ301" s="55"/>
      <c r="CA301" s="55"/>
      <c r="CB301" s="55"/>
      <c r="CC301" s="55"/>
      <c r="CD301" s="55"/>
      <c r="CE301" s="55"/>
      <c r="CF301" s="55"/>
      <c r="CG301" s="55"/>
      <c r="CH301" s="55"/>
      <c r="CI301" s="55"/>
      <c r="CJ301" s="55"/>
      <c r="CK301" s="55"/>
      <c r="CL301" s="55"/>
      <c r="CM301" s="55"/>
      <c r="CN301" s="55"/>
      <c r="CO301" s="55"/>
      <c r="CP301" s="55"/>
      <c r="CQ301" s="55"/>
      <c r="CR301" s="55"/>
      <c r="CS301" s="55"/>
      <c r="CT301" s="55"/>
      <c r="CU301" s="55"/>
      <c r="CV301" s="55"/>
      <c r="CW301" s="55"/>
      <c r="CX301" s="55"/>
      <c r="CY301" s="55"/>
      <c r="CZ301" s="55"/>
      <c r="DA301" s="55"/>
      <c r="DB301" s="55"/>
      <c r="DC301" s="55"/>
      <c r="DD301" s="55"/>
      <c r="DE301" s="55"/>
      <c r="DF301" s="55"/>
      <c r="DG301" s="55"/>
      <c r="DH301" s="55"/>
      <c r="DI301" s="55"/>
      <c r="DJ301" s="55"/>
      <c r="DK301" s="55"/>
      <c r="DL301" s="55"/>
      <c r="DM301" s="55"/>
      <c r="DN301" s="55"/>
      <c r="DO301" s="55"/>
      <c r="DP301" s="55"/>
      <c r="DQ301" s="55"/>
      <c r="DR301" s="55"/>
      <c r="DS301" s="55"/>
      <c r="DT301" s="55"/>
      <c r="DU301" s="55"/>
      <c r="DV301" s="55"/>
      <c r="DW301" s="55"/>
      <c r="DX301" s="55"/>
      <c r="DY301" s="55"/>
      <c r="DZ301" s="55"/>
      <c r="EA301" s="55"/>
      <c r="EB301" s="55"/>
      <c r="EC301" s="55"/>
      <c r="ED301" s="55"/>
      <c r="EE301" s="55"/>
      <c r="EF301" s="55"/>
      <c r="EG301" s="55"/>
      <c r="EH301" s="55"/>
      <c r="EI301" s="55"/>
      <c r="EJ301" s="55"/>
      <c r="EK301" s="55"/>
      <c r="EL301" s="55"/>
      <c r="EM301" s="55"/>
      <c r="EN301" s="55"/>
      <c r="EO301" s="55"/>
      <c r="EP301" s="55"/>
      <c r="EQ301" s="55"/>
      <c r="ER301" s="55"/>
      <c r="ES301" s="55"/>
      <c r="ET301" s="55"/>
      <c r="EU301" s="55"/>
      <c r="EV301" s="55"/>
      <c r="EW301" s="55"/>
      <c r="EX301" s="55"/>
      <c r="EY301" s="55"/>
      <c r="EZ301" s="55"/>
      <c r="FA301" s="55"/>
      <c r="FB301" s="55"/>
      <c r="FC301" s="55"/>
      <c r="FD301" s="55"/>
      <c r="FE301" s="55"/>
      <c r="FF301" s="55"/>
      <c r="FG301" s="55"/>
      <c r="FH301" s="55"/>
      <c r="FI301" s="55"/>
      <c r="FJ301" s="55"/>
      <c r="FK301" s="55"/>
      <c r="FL301" s="55"/>
      <c r="FM301" s="55"/>
      <c r="FN301" s="55"/>
      <c r="FO301" s="55"/>
      <c r="FP301" s="55"/>
      <c r="FQ301" s="55"/>
      <c r="FR301" s="55"/>
      <c r="FS301" s="55"/>
      <c r="FT301" s="55"/>
      <c r="FU301" s="55"/>
      <c r="FV301" s="55"/>
      <c r="FW301" s="55"/>
      <c r="FX301" s="55"/>
      <c r="FY301" s="55"/>
      <c r="FZ301" s="55"/>
      <c r="GA301" s="55"/>
      <c r="GB301" s="55"/>
      <c r="GC301" s="55"/>
      <c r="GD301" s="55"/>
      <c r="GE301" s="55"/>
      <c r="GF301" s="55"/>
      <c r="GG301" s="55"/>
      <c r="GH301" s="55"/>
      <c r="GI301" s="55"/>
      <c r="GJ301" s="55"/>
      <c r="GK301" s="55"/>
      <c r="GL301" s="55"/>
      <c r="GM301" s="55"/>
    </row>
    <row r="302" spans="1:195" x14ac:dyDescent="0.2">
      <c r="A302" s="55"/>
      <c r="B302" s="55"/>
      <c r="C302" s="55"/>
      <c r="D302" s="55"/>
      <c r="E302" s="55"/>
      <c r="F302" s="55"/>
      <c r="G302" s="55"/>
      <c r="H302" s="55"/>
      <c r="I302" s="55"/>
      <c r="J302" s="55"/>
      <c r="K302" s="55"/>
      <c r="L302" s="55"/>
      <c r="M302" s="55"/>
      <c r="N302" s="55"/>
      <c r="O302" s="55"/>
      <c r="P302" s="55"/>
      <c r="Q302" s="55"/>
      <c r="R302" s="55"/>
      <c r="S302" s="55"/>
      <c r="T302" s="55"/>
      <c r="U302" s="55"/>
      <c r="V302" s="55"/>
      <c r="W302" s="55"/>
      <c r="X302" s="55"/>
      <c r="Y302" s="55"/>
      <c r="Z302" s="55"/>
      <c r="AA302" s="55"/>
      <c r="AB302" s="55"/>
      <c r="AC302" s="55"/>
      <c r="AD302" s="55"/>
      <c r="AE302" s="55"/>
      <c r="AF302" s="55"/>
      <c r="AG302" s="55"/>
      <c r="AH302" s="55"/>
      <c r="AI302" s="55"/>
      <c r="AJ302" s="55"/>
      <c r="AK302" s="55"/>
      <c r="AL302" s="55"/>
      <c r="AM302" s="55"/>
      <c r="AN302" s="55"/>
      <c r="AO302" s="55"/>
      <c r="AP302" s="55"/>
      <c r="AQ302" s="55"/>
      <c r="AR302" s="55"/>
      <c r="AS302" s="55"/>
      <c r="AT302" s="55"/>
      <c r="AU302" s="55"/>
      <c r="AV302" s="55"/>
      <c r="AW302" s="55"/>
      <c r="AX302" s="55"/>
      <c r="AY302" s="55"/>
      <c r="AZ302" s="55"/>
      <c r="BA302" s="55"/>
      <c r="BB302" s="55"/>
      <c r="BC302" s="55"/>
      <c r="BD302" s="55"/>
      <c r="BE302" s="55"/>
      <c r="BF302" s="55"/>
      <c r="BG302" s="55"/>
      <c r="BH302" s="55"/>
      <c r="BI302" s="55"/>
      <c r="BJ302" s="55"/>
      <c r="BK302" s="55"/>
      <c r="BL302" s="55"/>
      <c r="BM302" s="55"/>
      <c r="BN302" s="55"/>
      <c r="BO302" s="55"/>
      <c r="BP302" s="55"/>
      <c r="BQ302" s="55"/>
      <c r="BR302" s="55"/>
      <c r="BS302" s="55"/>
      <c r="BT302" s="55"/>
      <c r="BU302" s="55"/>
      <c r="BV302" s="55"/>
      <c r="BW302" s="55"/>
      <c r="BX302" s="55"/>
      <c r="BY302" s="55"/>
      <c r="BZ302" s="55"/>
      <c r="CA302" s="55"/>
      <c r="CB302" s="55"/>
      <c r="CC302" s="55"/>
      <c r="CD302" s="55"/>
      <c r="CE302" s="55"/>
      <c r="CF302" s="55"/>
      <c r="CG302" s="55"/>
      <c r="CH302" s="55"/>
      <c r="CI302" s="55"/>
      <c r="CJ302" s="55"/>
      <c r="CK302" s="55"/>
      <c r="CL302" s="55"/>
      <c r="CM302" s="55"/>
      <c r="CN302" s="55"/>
      <c r="CO302" s="55"/>
      <c r="CP302" s="55"/>
      <c r="CQ302" s="55"/>
      <c r="CR302" s="55"/>
      <c r="CS302" s="55"/>
      <c r="CT302" s="55"/>
      <c r="CU302" s="55"/>
      <c r="CV302" s="55"/>
      <c r="CW302" s="55"/>
      <c r="CX302" s="55"/>
      <c r="CY302" s="55"/>
      <c r="CZ302" s="55"/>
      <c r="DA302" s="55"/>
      <c r="DB302" s="55"/>
      <c r="DC302" s="55"/>
      <c r="DD302" s="55"/>
      <c r="DE302" s="55"/>
      <c r="DF302" s="55"/>
      <c r="DG302" s="55"/>
      <c r="DH302" s="55"/>
      <c r="DI302" s="55"/>
      <c r="DJ302" s="55"/>
      <c r="DK302" s="55"/>
      <c r="DL302" s="55"/>
      <c r="DM302" s="55"/>
      <c r="DN302" s="55"/>
      <c r="DO302" s="55"/>
      <c r="DP302" s="55"/>
      <c r="DQ302" s="55"/>
      <c r="DR302" s="55"/>
      <c r="DS302" s="55"/>
      <c r="DT302" s="55"/>
      <c r="DU302" s="55"/>
      <c r="DV302" s="55"/>
      <c r="DW302" s="55"/>
      <c r="DX302" s="55"/>
      <c r="DY302" s="55"/>
      <c r="DZ302" s="55"/>
      <c r="EA302" s="55"/>
      <c r="EB302" s="55"/>
      <c r="EC302" s="55"/>
      <c r="ED302" s="55"/>
      <c r="EE302" s="55"/>
      <c r="EF302" s="55"/>
      <c r="EG302" s="55"/>
      <c r="EH302" s="55"/>
      <c r="EI302" s="55"/>
      <c r="EJ302" s="55"/>
      <c r="EK302" s="55"/>
      <c r="EL302" s="55"/>
      <c r="EM302" s="55"/>
      <c r="EN302" s="55"/>
      <c r="EO302" s="55"/>
      <c r="EP302" s="55"/>
      <c r="EQ302" s="55"/>
      <c r="ER302" s="55"/>
      <c r="ES302" s="55"/>
      <c r="ET302" s="55"/>
      <c r="EU302" s="55"/>
      <c r="EV302" s="55"/>
      <c r="EW302" s="55"/>
      <c r="EX302" s="55"/>
      <c r="EY302" s="55"/>
      <c r="EZ302" s="55"/>
      <c r="FA302" s="55"/>
      <c r="FB302" s="55"/>
      <c r="FC302" s="55"/>
      <c r="FD302" s="55"/>
      <c r="FE302" s="55"/>
      <c r="FF302" s="55"/>
      <c r="FG302" s="55"/>
      <c r="FH302" s="55"/>
      <c r="FI302" s="55"/>
      <c r="FJ302" s="55"/>
      <c r="FK302" s="55"/>
      <c r="FL302" s="55"/>
      <c r="FM302" s="55"/>
      <c r="FN302" s="55"/>
      <c r="FO302" s="55"/>
      <c r="FP302" s="55"/>
      <c r="FQ302" s="55"/>
      <c r="FR302" s="55"/>
      <c r="FS302" s="55"/>
      <c r="FT302" s="55"/>
      <c r="FU302" s="55"/>
      <c r="FV302" s="55"/>
      <c r="FW302" s="55"/>
      <c r="FX302" s="55"/>
      <c r="FY302" s="55"/>
      <c r="FZ302" s="55"/>
      <c r="GA302" s="55"/>
      <c r="GB302" s="55"/>
      <c r="GC302" s="55"/>
      <c r="GD302" s="55"/>
      <c r="GE302" s="55"/>
      <c r="GF302" s="55"/>
      <c r="GG302" s="55"/>
      <c r="GH302" s="55"/>
      <c r="GI302" s="55"/>
      <c r="GJ302" s="55"/>
      <c r="GK302" s="55"/>
      <c r="GL302" s="55"/>
      <c r="GM302" s="55"/>
    </row>
    <row r="303" spans="1:195" x14ac:dyDescent="0.2">
      <c r="A303" s="55"/>
      <c r="B303" s="55"/>
      <c r="C303" s="55"/>
      <c r="D303" s="55"/>
      <c r="E303" s="55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55"/>
      <c r="Q303" s="55"/>
      <c r="R303" s="55"/>
      <c r="S303" s="55"/>
      <c r="T303" s="55"/>
      <c r="U303" s="55"/>
      <c r="V303" s="55"/>
      <c r="W303" s="55"/>
      <c r="X303" s="55"/>
      <c r="Y303" s="55"/>
      <c r="Z303" s="55"/>
      <c r="AA303" s="55"/>
      <c r="AB303" s="55"/>
      <c r="AC303" s="55"/>
      <c r="AD303" s="55"/>
      <c r="AE303" s="55"/>
      <c r="AF303" s="55"/>
      <c r="AG303" s="55"/>
      <c r="AH303" s="55"/>
      <c r="AI303" s="55"/>
      <c r="AJ303" s="55"/>
      <c r="AK303" s="55"/>
      <c r="AL303" s="55"/>
      <c r="AM303" s="55"/>
      <c r="AN303" s="55"/>
      <c r="AO303" s="55"/>
      <c r="AP303" s="55"/>
      <c r="AQ303" s="55"/>
      <c r="AR303" s="55"/>
      <c r="AS303" s="55"/>
      <c r="AT303" s="55"/>
      <c r="AU303" s="55"/>
      <c r="AV303" s="55"/>
      <c r="AW303" s="55"/>
      <c r="AX303" s="55"/>
      <c r="AY303" s="55"/>
      <c r="AZ303" s="55"/>
      <c r="BA303" s="55"/>
      <c r="BB303" s="55"/>
      <c r="BC303" s="55"/>
      <c r="BD303" s="55"/>
      <c r="BE303" s="55"/>
      <c r="BF303" s="55"/>
      <c r="BG303" s="55"/>
      <c r="BH303" s="55"/>
      <c r="BI303" s="55"/>
      <c r="BJ303" s="55"/>
      <c r="BK303" s="55"/>
      <c r="BL303" s="55"/>
      <c r="BM303" s="55"/>
      <c r="BN303" s="55"/>
      <c r="BO303" s="55"/>
      <c r="BP303" s="55"/>
      <c r="BQ303" s="55"/>
      <c r="BR303" s="55"/>
      <c r="BS303" s="55"/>
      <c r="BT303" s="55"/>
      <c r="BU303" s="55"/>
      <c r="BV303" s="55"/>
      <c r="BW303" s="55"/>
      <c r="BX303" s="55"/>
      <c r="BY303" s="55"/>
      <c r="BZ303" s="55"/>
      <c r="CA303" s="55"/>
      <c r="CB303" s="55"/>
      <c r="CC303" s="55"/>
      <c r="CD303" s="55"/>
      <c r="CE303" s="55"/>
      <c r="CF303" s="55"/>
      <c r="CG303" s="55"/>
      <c r="CH303" s="55"/>
      <c r="CI303" s="55"/>
      <c r="CJ303" s="55"/>
      <c r="CK303" s="55"/>
      <c r="CL303" s="55"/>
      <c r="CM303" s="55"/>
      <c r="CN303" s="55"/>
      <c r="CO303" s="55"/>
      <c r="CP303" s="55"/>
      <c r="CQ303" s="55"/>
      <c r="CR303" s="55"/>
      <c r="CS303" s="55"/>
      <c r="CT303" s="55"/>
      <c r="CU303" s="55"/>
      <c r="CV303" s="55"/>
      <c r="CW303" s="55"/>
      <c r="CX303" s="55"/>
      <c r="CY303" s="55"/>
      <c r="CZ303" s="55"/>
      <c r="DA303" s="55"/>
      <c r="DB303" s="55"/>
      <c r="DC303" s="55"/>
      <c r="DD303" s="55"/>
      <c r="DE303" s="55"/>
      <c r="DF303" s="55"/>
      <c r="DG303" s="55"/>
      <c r="DH303" s="55"/>
      <c r="DI303" s="55"/>
      <c r="DJ303" s="55"/>
      <c r="DK303" s="55"/>
      <c r="DL303" s="55"/>
      <c r="DM303" s="55"/>
      <c r="DN303" s="55"/>
      <c r="DO303" s="55"/>
      <c r="DP303" s="55"/>
      <c r="DQ303" s="55"/>
      <c r="DR303" s="55"/>
      <c r="DS303" s="55"/>
      <c r="DT303" s="55"/>
      <c r="DU303" s="55"/>
      <c r="DV303" s="55"/>
      <c r="DW303" s="55"/>
      <c r="DX303" s="55"/>
      <c r="DY303" s="55"/>
      <c r="DZ303" s="55"/>
      <c r="EA303" s="55"/>
      <c r="EB303" s="55"/>
      <c r="EC303" s="55"/>
      <c r="ED303" s="55"/>
      <c r="EE303" s="55"/>
      <c r="EF303" s="55"/>
      <c r="EG303" s="55"/>
      <c r="EH303" s="55"/>
      <c r="EI303" s="55"/>
      <c r="EJ303" s="55"/>
      <c r="EK303" s="55"/>
      <c r="EL303" s="55"/>
      <c r="EM303" s="55"/>
      <c r="EN303" s="55"/>
      <c r="EO303" s="55"/>
      <c r="EP303" s="55"/>
      <c r="EQ303" s="55"/>
      <c r="ER303" s="55"/>
      <c r="ES303" s="55"/>
      <c r="ET303" s="55"/>
      <c r="EU303" s="55"/>
      <c r="EV303" s="55"/>
      <c r="EW303" s="55"/>
      <c r="EX303" s="55"/>
      <c r="EY303" s="55"/>
      <c r="EZ303" s="55"/>
      <c r="FA303" s="55"/>
      <c r="FB303" s="55"/>
      <c r="FC303" s="55"/>
      <c r="FD303" s="55"/>
      <c r="FE303" s="55"/>
      <c r="FF303" s="55"/>
      <c r="FG303" s="55"/>
      <c r="FH303" s="55"/>
      <c r="FI303" s="55"/>
      <c r="FJ303" s="55"/>
      <c r="FK303" s="55"/>
      <c r="FL303" s="55"/>
      <c r="FM303" s="55"/>
      <c r="FN303" s="55"/>
      <c r="FO303" s="55"/>
      <c r="FP303" s="55"/>
      <c r="FQ303" s="55"/>
      <c r="FR303" s="55"/>
      <c r="FS303" s="55"/>
      <c r="FT303" s="55"/>
      <c r="FU303" s="55"/>
      <c r="FV303" s="55"/>
      <c r="FW303" s="55"/>
      <c r="FX303" s="55"/>
      <c r="FY303" s="55"/>
      <c r="FZ303" s="55"/>
      <c r="GA303" s="55"/>
      <c r="GB303" s="55"/>
      <c r="GC303" s="55"/>
      <c r="GD303" s="55"/>
      <c r="GE303" s="55"/>
      <c r="GF303" s="55"/>
      <c r="GG303" s="55"/>
      <c r="GH303" s="55"/>
      <c r="GI303" s="55"/>
      <c r="GJ303" s="55"/>
      <c r="GK303" s="55"/>
      <c r="GL303" s="55"/>
      <c r="GM303" s="55"/>
    </row>
    <row r="304" spans="1:195" x14ac:dyDescent="0.2">
      <c r="A304" s="55"/>
      <c r="B304" s="55"/>
      <c r="C304" s="55"/>
      <c r="D304" s="55"/>
      <c r="E304" s="55"/>
      <c r="F304" s="55"/>
      <c r="G304" s="55"/>
      <c r="H304" s="55"/>
      <c r="I304" s="55"/>
      <c r="J304" s="55"/>
      <c r="K304" s="55"/>
      <c r="L304" s="55"/>
      <c r="M304" s="55"/>
      <c r="N304" s="55"/>
      <c r="O304" s="55"/>
      <c r="P304" s="55"/>
      <c r="Q304" s="55"/>
      <c r="R304" s="55"/>
      <c r="S304" s="55"/>
      <c r="T304" s="55"/>
      <c r="U304" s="55"/>
      <c r="V304" s="55"/>
      <c r="W304" s="55"/>
      <c r="X304" s="55"/>
      <c r="Y304" s="55"/>
      <c r="Z304" s="55"/>
      <c r="AA304" s="55"/>
      <c r="AB304" s="55"/>
      <c r="AC304" s="55"/>
      <c r="AD304" s="55"/>
      <c r="AE304" s="55"/>
      <c r="AF304" s="55"/>
      <c r="AG304" s="55"/>
      <c r="AH304" s="55"/>
      <c r="AI304" s="55"/>
      <c r="AJ304" s="55"/>
      <c r="AK304" s="55"/>
      <c r="AL304" s="55"/>
      <c r="AM304" s="55"/>
      <c r="AN304" s="55"/>
      <c r="AO304" s="55"/>
      <c r="AP304" s="55"/>
      <c r="AQ304" s="55"/>
      <c r="AR304" s="55"/>
      <c r="AS304" s="55"/>
      <c r="AT304" s="55"/>
      <c r="AU304" s="55"/>
      <c r="AV304" s="55"/>
      <c r="AW304" s="55"/>
      <c r="AX304" s="55"/>
      <c r="AY304" s="55"/>
      <c r="AZ304" s="55"/>
      <c r="BA304" s="55"/>
      <c r="BB304" s="55"/>
      <c r="BC304" s="55"/>
      <c r="BD304" s="55"/>
      <c r="BE304" s="55"/>
      <c r="BF304" s="55"/>
      <c r="BG304" s="55"/>
      <c r="BH304" s="55"/>
      <c r="BI304" s="55"/>
      <c r="BJ304" s="55"/>
      <c r="BK304" s="55"/>
      <c r="BL304" s="55"/>
      <c r="BM304" s="55"/>
      <c r="BN304" s="55"/>
      <c r="BO304" s="55"/>
      <c r="BP304" s="55"/>
      <c r="BQ304" s="55"/>
      <c r="BR304" s="55"/>
      <c r="BS304" s="55"/>
      <c r="BT304" s="55"/>
      <c r="BU304" s="55"/>
      <c r="BV304" s="55"/>
      <c r="BW304" s="55"/>
      <c r="BX304" s="55"/>
      <c r="BY304" s="55"/>
      <c r="BZ304" s="55"/>
      <c r="CA304" s="55"/>
      <c r="CB304" s="55"/>
      <c r="CC304" s="55"/>
      <c r="CD304" s="55"/>
      <c r="CE304" s="55"/>
      <c r="CF304" s="55"/>
      <c r="CG304" s="55"/>
      <c r="CH304" s="55"/>
      <c r="CI304" s="55"/>
      <c r="CJ304" s="55"/>
      <c r="CK304" s="55"/>
      <c r="CL304" s="55"/>
      <c r="CM304" s="55"/>
      <c r="CN304" s="55"/>
      <c r="CO304" s="55"/>
      <c r="CP304" s="55"/>
      <c r="CQ304" s="55"/>
      <c r="CR304" s="55"/>
      <c r="CS304" s="55"/>
      <c r="CT304" s="55"/>
      <c r="CU304" s="55"/>
      <c r="CV304" s="55"/>
      <c r="CW304" s="55"/>
      <c r="CX304" s="55"/>
      <c r="CY304" s="55"/>
      <c r="CZ304" s="55"/>
      <c r="DA304" s="55"/>
      <c r="DB304" s="55"/>
      <c r="DC304" s="55"/>
      <c r="DD304" s="55"/>
      <c r="DE304" s="55"/>
      <c r="DF304" s="55"/>
      <c r="DG304" s="55"/>
      <c r="DH304" s="55"/>
      <c r="DI304" s="55"/>
      <c r="DJ304" s="55"/>
      <c r="DK304" s="55"/>
      <c r="DL304" s="55"/>
      <c r="DM304" s="55"/>
      <c r="DN304" s="55"/>
      <c r="DO304" s="55"/>
      <c r="DP304" s="55"/>
      <c r="DQ304" s="55"/>
      <c r="DR304" s="55"/>
      <c r="DS304" s="55"/>
      <c r="DT304" s="55"/>
      <c r="DU304" s="55"/>
      <c r="DV304" s="55"/>
      <c r="DW304" s="55"/>
      <c r="DX304" s="55"/>
      <c r="DY304" s="55"/>
      <c r="DZ304" s="55"/>
      <c r="EA304" s="55"/>
      <c r="EB304" s="55"/>
      <c r="EC304" s="55"/>
      <c r="ED304" s="55"/>
      <c r="EE304" s="55"/>
      <c r="EF304" s="55"/>
      <c r="EG304" s="55"/>
      <c r="EH304" s="55"/>
      <c r="EI304" s="55"/>
      <c r="EJ304" s="55"/>
      <c r="EK304" s="55"/>
      <c r="EL304" s="55"/>
      <c r="EM304" s="55"/>
      <c r="EN304" s="55"/>
      <c r="EO304" s="55"/>
      <c r="EP304" s="55"/>
      <c r="EQ304" s="55"/>
      <c r="ER304" s="55"/>
      <c r="ES304" s="55"/>
      <c r="ET304" s="55"/>
      <c r="EU304" s="55"/>
      <c r="EV304" s="55"/>
      <c r="EW304" s="55"/>
      <c r="EX304" s="55"/>
      <c r="EY304" s="55"/>
      <c r="EZ304" s="55"/>
      <c r="FA304" s="55"/>
      <c r="FB304" s="55"/>
      <c r="FC304" s="55"/>
      <c r="FD304" s="55"/>
      <c r="FE304" s="55"/>
      <c r="FF304" s="55"/>
      <c r="FG304" s="55"/>
      <c r="FH304" s="55"/>
      <c r="FI304" s="55"/>
      <c r="FJ304" s="55"/>
      <c r="FK304" s="55"/>
      <c r="FL304" s="55"/>
      <c r="FM304" s="55"/>
      <c r="FN304" s="55"/>
      <c r="FO304" s="55"/>
      <c r="FP304" s="55"/>
      <c r="FQ304" s="55"/>
      <c r="FR304" s="55"/>
      <c r="FS304" s="55"/>
      <c r="FT304" s="55"/>
      <c r="FU304" s="55"/>
      <c r="FV304" s="55"/>
      <c r="FW304" s="55"/>
      <c r="FX304" s="55"/>
      <c r="FY304" s="55"/>
      <c r="FZ304" s="55"/>
      <c r="GA304" s="55"/>
      <c r="GB304" s="55"/>
      <c r="GC304" s="55"/>
      <c r="GD304" s="55"/>
      <c r="GE304" s="55"/>
      <c r="GF304" s="55"/>
      <c r="GG304" s="55"/>
      <c r="GH304" s="55"/>
      <c r="GI304" s="55"/>
      <c r="GJ304" s="55"/>
      <c r="GK304" s="55"/>
      <c r="GL304" s="55"/>
      <c r="GM304" s="55"/>
    </row>
    <row r="305" spans="1:195" x14ac:dyDescent="0.2">
      <c r="A305" s="55"/>
      <c r="B305" s="55"/>
      <c r="C305" s="55"/>
      <c r="D305" s="55"/>
      <c r="E305" s="55"/>
      <c r="F305" s="55"/>
      <c r="G305" s="55"/>
      <c r="H305" s="55"/>
      <c r="I305" s="55"/>
      <c r="J305" s="55"/>
      <c r="K305" s="55"/>
      <c r="L305" s="55"/>
      <c r="M305" s="55"/>
      <c r="N305" s="55"/>
      <c r="O305" s="55"/>
      <c r="P305" s="55"/>
      <c r="Q305" s="55"/>
      <c r="R305" s="55"/>
      <c r="S305" s="55"/>
      <c r="T305" s="55"/>
      <c r="U305" s="55"/>
      <c r="V305" s="55"/>
      <c r="W305" s="55"/>
      <c r="X305" s="55"/>
      <c r="Y305" s="55"/>
      <c r="Z305" s="55"/>
      <c r="AA305" s="55"/>
      <c r="AB305" s="55"/>
      <c r="AC305" s="55"/>
      <c r="AD305" s="55"/>
      <c r="AE305" s="55"/>
      <c r="AF305" s="55"/>
      <c r="AG305" s="55"/>
      <c r="AH305" s="55"/>
      <c r="AI305" s="55"/>
      <c r="AJ305" s="55"/>
      <c r="AK305" s="55"/>
      <c r="AL305" s="55"/>
      <c r="AM305" s="55"/>
      <c r="AN305" s="55"/>
      <c r="AO305" s="55"/>
      <c r="AP305" s="55"/>
      <c r="AQ305" s="55"/>
      <c r="AR305" s="55"/>
      <c r="AS305" s="55"/>
      <c r="AT305" s="55"/>
      <c r="AU305" s="55"/>
      <c r="AV305" s="55"/>
      <c r="AW305" s="55"/>
      <c r="AX305" s="55"/>
      <c r="AY305" s="55"/>
      <c r="AZ305" s="55"/>
      <c r="BA305" s="55"/>
      <c r="BB305" s="55"/>
      <c r="BC305" s="55"/>
      <c r="BD305" s="55"/>
      <c r="BE305" s="55"/>
      <c r="BF305" s="55"/>
      <c r="BG305" s="55"/>
      <c r="BH305" s="55"/>
      <c r="BI305" s="55"/>
      <c r="BJ305" s="55"/>
      <c r="BK305" s="55"/>
      <c r="BL305" s="55"/>
      <c r="BM305" s="55"/>
      <c r="BN305" s="55"/>
      <c r="BO305" s="55"/>
      <c r="BP305" s="55"/>
      <c r="BQ305" s="55"/>
      <c r="BR305" s="55"/>
      <c r="BS305" s="55"/>
      <c r="BT305" s="55"/>
      <c r="BU305" s="55"/>
      <c r="BV305" s="55"/>
      <c r="BW305" s="55"/>
      <c r="BX305" s="55"/>
      <c r="BY305" s="55"/>
      <c r="BZ305" s="55"/>
      <c r="CA305" s="55"/>
      <c r="CB305" s="55"/>
      <c r="CC305" s="55"/>
      <c r="CD305" s="55"/>
      <c r="CE305" s="55"/>
      <c r="CF305" s="55"/>
      <c r="CG305" s="55"/>
      <c r="CH305" s="55"/>
      <c r="CI305" s="55"/>
      <c r="CJ305" s="55"/>
      <c r="CK305" s="55"/>
      <c r="CL305" s="55"/>
      <c r="CM305" s="55"/>
      <c r="CN305" s="55"/>
      <c r="CO305" s="55"/>
      <c r="CP305" s="55"/>
      <c r="CQ305" s="55"/>
      <c r="CR305" s="55"/>
      <c r="CS305" s="55"/>
      <c r="CT305" s="55"/>
      <c r="CU305" s="55"/>
      <c r="CV305" s="55"/>
      <c r="CW305" s="55"/>
      <c r="CX305" s="55"/>
      <c r="CY305" s="55"/>
      <c r="CZ305" s="55"/>
      <c r="DA305" s="55"/>
      <c r="DB305" s="55"/>
      <c r="DC305" s="55"/>
      <c r="DD305" s="55"/>
      <c r="DE305" s="55"/>
      <c r="DF305" s="55"/>
      <c r="DG305" s="55"/>
      <c r="DH305" s="55"/>
      <c r="DI305" s="55"/>
      <c r="DJ305" s="55"/>
      <c r="DK305" s="55"/>
      <c r="DL305" s="55"/>
      <c r="DM305" s="55"/>
      <c r="DN305" s="55"/>
      <c r="DO305" s="55"/>
      <c r="DP305" s="55"/>
      <c r="DQ305" s="55"/>
      <c r="DR305" s="55"/>
      <c r="DS305" s="55"/>
      <c r="DT305" s="55"/>
      <c r="DU305" s="55"/>
      <c r="DV305" s="55"/>
      <c r="DW305" s="55"/>
      <c r="DX305" s="55"/>
      <c r="DY305" s="55"/>
      <c r="DZ305" s="55"/>
      <c r="EA305" s="55"/>
      <c r="EB305" s="55"/>
      <c r="EC305" s="55"/>
      <c r="ED305" s="55"/>
      <c r="EE305" s="55"/>
      <c r="EF305" s="55"/>
      <c r="EG305" s="55"/>
      <c r="EH305" s="55"/>
      <c r="EI305" s="55"/>
      <c r="EJ305" s="55"/>
      <c r="EK305" s="55"/>
      <c r="EL305" s="55"/>
      <c r="EM305" s="55"/>
      <c r="EN305" s="55"/>
      <c r="EO305" s="55"/>
      <c r="EP305" s="55"/>
      <c r="EQ305" s="55"/>
      <c r="ER305" s="55"/>
      <c r="ES305" s="55"/>
      <c r="ET305" s="55"/>
      <c r="EU305" s="55"/>
      <c r="EV305" s="55"/>
      <c r="EW305" s="55"/>
      <c r="EX305" s="55"/>
      <c r="EY305" s="55"/>
      <c r="EZ305" s="55"/>
      <c r="FA305" s="55"/>
      <c r="FB305" s="55"/>
      <c r="FC305" s="55"/>
      <c r="FD305" s="55"/>
      <c r="FE305" s="55"/>
      <c r="FF305" s="55"/>
      <c r="FG305" s="55"/>
      <c r="FH305" s="55"/>
      <c r="FI305" s="55"/>
      <c r="FJ305" s="55"/>
      <c r="FK305" s="55"/>
      <c r="FL305" s="55"/>
      <c r="FM305" s="55"/>
      <c r="FN305" s="55"/>
      <c r="FO305" s="55"/>
      <c r="FP305" s="55"/>
      <c r="FQ305" s="55"/>
      <c r="FR305" s="55"/>
      <c r="FS305" s="55"/>
      <c r="FT305" s="55"/>
      <c r="FU305" s="55"/>
      <c r="FV305" s="55"/>
      <c r="FW305" s="55"/>
      <c r="FX305" s="55"/>
      <c r="FY305" s="55"/>
      <c r="FZ305" s="55"/>
      <c r="GA305" s="55"/>
      <c r="GB305" s="55"/>
      <c r="GC305" s="55"/>
      <c r="GD305" s="55"/>
      <c r="GE305" s="55"/>
      <c r="GF305" s="55"/>
      <c r="GG305" s="55"/>
      <c r="GH305" s="55"/>
      <c r="GI305" s="55"/>
      <c r="GJ305" s="55"/>
      <c r="GK305" s="55"/>
      <c r="GL305" s="55"/>
      <c r="GM305" s="55"/>
    </row>
    <row r="306" spans="1:195" x14ac:dyDescent="0.2">
      <c r="A306" s="55"/>
      <c r="B306" s="55"/>
      <c r="C306" s="55"/>
      <c r="D306" s="55"/>
      <c r="E306" s="55"/>
      <c r="F306" s="55"/>
      <c r="G306" s="55"/>
      <c r="H306" s="55"/>
      <c r="I306" s="55"/>
      <c r="J306" s="55"/>
      <c r="K306" s="55"/>
      <c r="L306" s="55"/>
      <c r="M306" s="55"/>
      <c r="N306" s="55"/>
      <c r="O306" s="55"/>
      <c r="P306" s="55"/>
      <c r="Q306" s="55"/>
      <c r="R306" s="55"/>
      <c r="S306" s="55"/>
      <c r="T306" s="55"/>
      <c r="U306" s="55"/>
      <c r="V306" s="55"/>
      <c r="W306" s="55"/>
      <c r="X306" s="55"/>
      <c r="Y306" s="55"/>
      <c r="Z306" s="55"/>
      <c r="AA306" s="55"/>
      <c r="AB306" s="55"/>
      <c r="AC306" s="55"/>
      <c r="AD306" s="55"/>
      <c r="AE306" s="55"/>
      <c r="AF306" s="55"/>
      <c r="AG306" s="55"/>
      <c r="AH306" s="55"/>
      <c r="AI306" s="55"/>
      <c r="AJ306" s="55"/>
      <c r="AK306" s="55"/>
      <c r="AL306" s="55"/>
      <c r="AM306" s="55"/>
      <c r="AN306" s="55"/>
      <c r="AO306" s="55"/>
      <c r="AP306" s="55"/>
      <c r="AQ306" s="55"/>
      <c r="AR306" s="55"/>
      <c r="AS306" s="55"/>
      <c r="AT306" s="55"/>
      <c r="AU306" s="55"/>
      <c r="AV306" s="55"/>
      <c r="AW306" s="55"/>
      <c r="AX306" s="55"/>
      <c r="AY306" s="55"/>
      <c r="AZ306" s="55"/>
      <c r="BA306" s="55"/>
      <c r="BB306" s="55"/>
      <c r="BC306" s="55"/>
      <c r="BD306" s="55"/>
      <c r="BE306" s="55"/>
      <c r="BF306" s="55"/>
      <c r="BG306" s="55"/>
      <c r="BH306" s="55"/>
      <c r="BI306" s="55"/>
      <c r="BJ306" s="55"/>
      <c r="BK306" s="55"/>
      <c r="BL306" s="55"/>
      <c r="BM306" s="55"/>
      <c r="BN306" s="55"/>
      <c r="BO306" s="55"/>
      <c r="BP306" s="55"/>
      <c r="BQ306" s="55"/>
      <c r="BR306" s="55"/>
      <c r="BS306" s="55"/>
      <c r="BT306" s="55"/>
      <c r="BU306" s="55"/>
      <c r="BV306" s="55"/>
      <c r="BW306" s="55"/>
      <c r="BX306" s="55"/>
      <c r="BY306" s="55"/>
      <c r="BZ306" s="55"/>
      <c r="CA306" s="55"/>
      <c r="CB306" s="55"/>
      <c r="CC306" s="55"/>
      <c r="CD306" s="55"/>
      <c r="CE306" s="55"/>
      <c r="CF306" s="55"/>
      <c r="CG306" s="55"/>
      <c r="CH306" s="55"/>
      <c r="CI306" s="55"/>
      <c r="CJ306" s="55"/>
      <c r="CK306" s="55"/>
      <c r="CL306" s="55"/>
      <c r="CM306" s="55"/>
      <c r="CN306" s="55"/>
      <c r="CO306" s="55"/>
      <c r="CP306" s="55"/>
      <c r="CQ306" s="55"/>
      <c r="CR306" s="55"/>
      <c r="CS306" s="55"/>
      <c r="CT306" s="55"/>
      <c r="CU306" s="55"/>
      <c r="CV306" s="55"/>
      <c r="CW306" s="55"/>
      <c r="CX306" s="55"/>
      <c r="CY306" s="55"/>
      <c r="CZ306" s="55"/>
      <c r="DA306" s="55"/>
      <c r="DB306" s="55"/>
      <c r="DC306" s="55"/>
      <c r="DD306" s="55"/>
      <c r="DE306" s="55"/>
      <c r="DF306" s="55"/>
      <c r="DG306" s="55"/>
      <c r="DH306" s="55"/>
      <c r="DI306" s="55"/>
      <c r="DJ306" s="55"/>
      <c r="DK306" s="55"/>
      <c r="DL306" s="55"/>
      <c r="DM306" s="55"/>
      <c r="DN306" s="55"/>
      <c r="DO306" s="55"/>
      <c r="DP306" s="55"/>
      <c r="DQ306" s="55"/>
      <c r="DR306" s="55"/>
      <c r="DS306" s="55"/>
      <c r="DT306" s="55"/>
      <c r="DU306" s="55"/>
      <c r="DV306" s="55"/>
      <c r="DW306" s="55"/>
      <c r="DX306" s="55"/>
      <c r="DY306" s="55"/>
      <c r="DZ306" s="55"/>
      <c r="EA306" s="55"/>
      <c r="EB306" s="55"/>
      <c r="EC306" s="55"/>
      <c r="ED306" s="55"/>
      <c r="EE306" s="55"/>
      <c r="EF306" s="55"/>
      <c r="EG306" s="55"/>
      <c r="EH306" s="55"/>
      <c r="EI306" s="55"/>
      <c r="EJ306" s="55"/>
      <c r="EK306" s="55"/>
      <c r="EL306" s="55"/>
      <c r="EM306" s="55"/>
      <c r="EN306" s="55"/>
      <c r="EO306" s="55"/>
      <c r="EP306" s="55"/>
      <c r="EQ306" s="55"/>
      <c r="ER306" s="55"/>
      <c r="ES306" s="55"/>
      <c r="ET306" s="55"/>
      <c r="EU306" s="55"/>
      <c r="EV306" s="55"/>
      <c r="EW306" s="55"/>
      <c r="EX306" s="55"/>
      <c r="EY306" s="55"/>
      <c r="EZ306" s="55"/>
      <c r="FA306" s="55"/>
      <c r="FB306" s="55"/>
      <c r="FC306" s="55"/>
      <c r="FD306" s="55"/>
      <c r="FE306" s="55"/>
      <c r="FF306" s="55"/>
      <c r="FG306" s="55"/>
      <c r="FH306" s="55"/>
      <c r="FI306" s="55"/>
      <c r="FJ306" s="55"/>
      <c r="FK306" s="55"/>
      <c r="FL306" s="55"/>
      <c r="FM306" s="55"/>
      <c r="FN306" s="55"/>
      <c r="FO306" s="55"/>
      <c r="FP306" s="55"/>
      <c r="FQ306" s="55"/>
      <c r="FR306" s="55"/>
      <c r="FS306" s="55"/>
      <c r="FT306" s="55"/>
      <c r="FU306" s="55"/>
      <c r="FV306" s="55"/>
      <c r="FW306" s="55"/>
      <c r="FX306" s="55"/>
      <c r="FY306" s="55"/>
      <c r="FZ306" s="55"/>
      <c r="GA306" s="55"/>
      <c r="GB306" s="55"/>
      <c r="GC306" s="55"/>
      <c r="GD306" s="55"/>
      <c r="GE306" s="55"/>
      <c r="GF306" s="55"/>
      <c r="GG306" s="55"/>
      <c r="GH306" s="55"/>
      <c r="GI306" s="55"/>
      <c r="GJ306" s="55"/>
      <c r="GK306" s="55"/>
      <c r="GL306" s="55"/>
      <c r="GM306" s="55"/>
    </row>
    <row r="307" spans="1:195" x14ac:dyDescent="0.2">
      <c r="A307" s="55"/>
      <c r="B307" s="55"/>
      <c r="C307" s="55"/>
      <c r="D307" s="55"/>
      <c r="E307" s="55"/>
      <c r="F307" s="55"/>
      <c r="G307" s="55"/>
      <c r="H307" s="55"/>
      <c r="I307" s="55"/>
      <c r="J307" s="55"/>
      <c r="K307" s="55"/>
      <c r="L307" s="55"/>
      <c r="M307" s="55"/>
      <c r="N307" s="55"/>
      <c r="O307" s="55"/>
      <c r="P307" s="55"/>
      <c r="Q307" s="55"/>
      <c r="R307" s="55"/>
      <c r="S307" s="55"/>
      <c r="T307" s="55"/>
      <c r="U307" s="55"/>
      <c r="V307" s="55"/>
      <c r="W307" s="55"/>
      <c r="X307" s="55"/>
      <c r="Y307" s="55"/>
      <c r="Z307" s="55"/>
      <c r="AA307" s="55"/>
      <c r="AB307" s="55"/>
      <c r="AC307" s="55"/>
      <c r="AD307" s="55"/>
      <c r="AE307" s="55"/>
      <c r="AF307" s="55"/>
      <c r="AG307" s="55"/>
      <c r="AH307" s="55"/>
      <c r="AI307" s="55"/>
      <c r="AJ307" s="55"/>
      <c r="AK307" s="55"/>
      <c r="AL307" s="55"/>
      <c r="AM307" s="55"/>
      <c r="AN307" s="55"/>
      <c r="AO307" s="55"/>
      <c r="AP307" s="55"/>
      <c r="AQ307" s="55"/>
      <c r="AR307" s="55"/>
      <c r="AS307" s="55"/>
      <c r="AT307" s="55"/>
      <c r="AU307" s="55"/>
      <c r="AV307" s="55"/>
      <c r="AW307" s="55"/>
      <c r="AX307" s="55"/>
      <c r="AY307" s="55"/>
      <c r="AZ307" s="55"/>
      <c r="BA307" s="55"/>
      <c r="BB307" s="55"/>
      <c r="BC307" s="55"/>
      <c r="BD307" s="55"/>
      <c r="BE307" s="55"/>
      <c r="BF307" s="55"/>
      <c r="BG307" s="55"/>
      <c r="BH307" s="55"/>
      <c r="BI307" s="55"/>
      <c r="BJ307" s="55"/>
      <c r="BK307" s="55"/>
      <c r="BL307" s="55"/>
      <c r="BM307" s="55"/>
      <c r="BN307" s="55"/>
      <c r="BO307" s="55"/>
      <c r="BP307" s="55"/>
      <c r="BQ307" s="55"/>
      <c r="BR307" s="55"/>
      <c r="BS307" s="55"/>
      <c r="BT307" s="55"/>
      <c r="BU307" s="55"/>
      <c r="BV307" s="55"/>
      <c r="BW307" s="55"/>
      <c r="BX307" s="55"/>
      <c r="BY307" s="55"/>
      <c r="BZ307" s="55"/>
      <c r="CA307" s="55"/>
      <c r="CB307" s="55"/>
      <c r="CC307" s="55"/>
      <c r="CD307" s="55"/>
      <c r="CE307" s="55"/>
      <c r="CF307" s="55"/>
      <c r="CG307" s="55"/>
      <c r="CH307" s="55"/>
      <c r="CI307" s="55"/>
      <c r="CJ307" s="55"/>
      <c r="CK307" s="55"/>
      <c r="CL307" s="55"/>
      <c r="CM307" s="55"/>
      <c r="CN307" s="55"/>
      <c r="CO307" s="55"/>
      <c r="CP307" s="55"/>
      <c r="CQ307" s="55"/>
      <c r="CR307" s="55"/>
      <c r="CS307" s="55"/>
      <c r="CT307" s="55"/>
      <c r="CU307" s="55"/>
      <c r="CV307" s="55"/>
      <c r="CW307" s="55"/>
      <c r="CX307" s="55"/>
      <c r="CY307" s="55"/>
      <c r="CZ307" s="55"/>
      <c r="DA307" s="55"/>
      <c r="DB307" s="55"/>
      <c r="DC307" s="55"/>
      <c r="DD307" s="55"/>
      <c r="DE307" s="55"/>
      <c r="DF307" s="55"/>
      <c r="DG307" s="55"/>
      <c r="DH307" s="55"/>
      <c r="DI307" s="55"/>
      <c r="DJ307" s="55"/>
      <c r="DK307" s="55"/>
      <c r="DL307" s="55"/>
      <c r="DM307" s="55"/>
      <c r="DN307" s="55"/>
      <c r="DO307" s="55"/>
      <c r="DP307" s="55"/>
      <c r="DQ307" s="55"/>
      <c r="DR307" s="55"/>
      <c r="DS307" s="55"/>
      <c r="DT307" s="55"/>
      <c r="DU307" s="55"/>
      <c r="DV307" s="55"/>
      <c r="DW307" s="55"/>
      <c r="DX307" s="55"/>
      <c r="DY307" s="55"/>
      <c r="DZ307" s="55"/>
      <c r="EA307" s="55"/>
      <c r="EB307" s="55"/>
      <c r="EC307" s="55"/>
      <c r="ED307" s="55"/>
      <c r="EE307" s="55"/>
      <c r="EF307" s="55"/>
      <c r="EG307" s="55"/>
      <c r="EH307" s="55"/>
      <c r="EI307" s="55"/>
      <c r="EJ307" s="55"/>
      <c r="EK307" s="55"/>
      <c r="EL307" s="55"/>
      <c r="EM307" s="55"/>
      <c r="EN307" s="55"/>
      <c r="EO307" s="55"/>
      <c r="EP307" s="55"/>
      <c r="EQ307" s="55"/>
      <c r="ER307" s="55"/>
      <c r="ES307" s="55"/>
      <c r="ET307" s="55"/>
      <c r="EU307" s="55"/>
      <c r="EV307" s="55"/>
      <c r="EW307" s="55"/>
      <c r="EX307" s="55"/>
      <c r="EY307" s="55"/>
      <c r="EZ307" s="55"/>
      <c r="FA307" s="55"/>
      <c r="FB307" s="55"/>
      <c r="FC307" s="55"/>
      <c r="FD307" s="55"/>
      <c r="FE307" s="55"/>
      <c r="FF307" s="55"/>
      <c r="FG307" s="55"/>
      <c r="FH307" s="55"/>
      <c r="FI307" s="55"/>
      <c r="FJ307" s="55"/>
      <c r="FK307" s="55"/>
      <c r="FL307" s="55"/>
      <c r="FM307" s="55"/>
      <c r="FN307" s="55"/>
      <c r="FO307" s="55"/>
      <c r="FP307" s="55"/>
      <c r="FQ307" s="55"/>
      <c r="FR307" s="55"/>
      <c r="FS307" s="55"/>
      <c r="FT307" s="55"/>
      <c r="FU307" s="55"/>
      <c r="FV307" s="55"/>
      <c r="FW307" s="55"/>
      <c r="FX307" s="55"/>
      <c r="FY307" s="55"/>
      <c r="FZ307" s="55"/>
      <c r="GA307" s="55"/>
      <c r="GB307" s="55"/>
      <c r="GC307" s="55"/>
      <c r="GD307" s="55"/>
      <c r="GE307" s="55"/>
      <c r="GF307" s="55"/>
      <c r="GG307" s="55"/>
      <c r="GH307" s="55"/>
      <c r="GI307" s="55"/>
      <c r="GJ307" s="55"/>
      <c r="GK307" s="55"/>
      <c r="GL307" s="55"/>
      <c r="GM307" s="55"/>
    </row>
    <row r="308" spans="1:195" x14ac:dyDescent="0.2">
      <c r="A308" s="55"/>
      <c r="B308" s="55"/>
      <c r="C308" s="55"/>
      <c r="D308" s="55"/>
      <c r="E308" s="55"/>
      <c r="F308" s="55"/>
      <c r="G308" s="55"/>
      <c r="H308" s="55"/>
      <c r="I308" s="55"/>
      <c r="J308" s="55"/>
      <c r="K308" s="55"/>
      <c r="L308" s="55"/>
      <c r="M308" s="55"/>
      <c r="N308" s="55"/>
      <c r="O308" s="55"/>
      <c r="P308" s="55"/>
      <c r="Q308" s="55"/>
      <c r="R308" s="55"/>
      <c r="S308" s="55"/>
      <c r="T308" s="55"/>
      <c r="U308" s="55"/>
      <c r="V308" s="55"/>
      <c r="W308" s="55"/>
      <c r="X308" s="55"/>
      <c r="Y308" s="55"/>
      <c r="Z308" s="55"/>
      <c r="AA308" s="55"/>
      <c r="AB308" s="55"/>
      <c r="AC308" s="55"/>
      <c r="AD308" s="55"/>
      <c r="AE308" s="55"/>
      <c r="AF308" s="55"/>
      <c r="AG308" s="55"/>
      <c r="AH308" s="55"/>
      <c r="AI308" s="55"/>
      <c r="AJ308" s="55"/>
      <c r="AK308" s="55"/>
      <c r="AL308" s="55"/>
      <c r="AM308" s="55"/>
      <c r="AN308" s="55"/>
      <c r="AO308" s="55"/>
      <c r="AP308" s="55"/>
      <c r="AQ308" s="55"/>
      <c r="AR308" s="55"/>
      <c r="AS308" s="55"/>
      <c r="AT308" s="55"/>
      <c r="AU308" s="55"/>
      <c r="AV308" s="55"/>
      <c r="AW308" s="55"/>
      <c r="AX308" s="55"/>
      <c r="AY308" s="55"/>
      <c r="AZ308" s="55"/>
      <c r="BA308" s="55"/>
      <c r="BB308" s="55"/>
      <c r="BC308" s="55"/>
      <c r="BD308" s="55"/>
      <c r="BE308" s="55"/>
      <c r="BF308" s="55"/>
      <c r="BG308" s="55"/>
      <c r="BH308" s="55"/>
      <c r="BI308" s="55"/>
      <c r="BJ308" s="55"/>
      <c r="BK308" s="55"/>
      <c r="BL308" s="55"/>
      <c r="BM308" s="55"/>
      <c r="BN308" s="55"/>
      <c r="BO308" s="55"/>
      <c r="BP308" s="55"/>
      <c r="BQ308" s="55"/>
      <c r="BR308" s="55"/>
      <c r="BS308" s="55"/>
      <c r="BT308" s="55"/>
      <c r="BU308" s="55"/>
      <c r="BV308" s="55"/>
      <c r="BW308" s="55"/>
      <c r="BX308" s="55"/>
      <c r="BY308" s="55"/>
      <c r="BZ308" s="55"/>
      <c r="CA308" s="55"/>
      <c r="CB308" s="55"/>
      <c r="CC308" s="55"/>
      <c r="CD308" s="55"/>
      <c r="CE308" s="55"/>
      <c r="CF308" s="55"/>
      <c r="CG308" s="55"/>
      <c r="CH308" s="55"/>
      <c r="CI308" s="55"/>
      <c r="CJ308" s="55"/>
      <c r="CK308" s="55"/>
      <c r="CL308" s="55"/>
      <c r="CM308" s="55"/>
      <c r="CN308" s="55"/>
      <c r="CO308" s="55"/>
      <c r="CP308" s="55"/>
      <c r="CQ308" s="55"/>
      <c r="CR308" s="55"/>
      <c r="CS308" s="55"/>
      <c r="CT308" s="55"/>
      <c r="CU308" s="55"/>
      <c r="CV308" s="55"/>
      <c r="CW308" s="55"/>
      <c r="CX308" s="55"/>
      <c r="CY308" s="55"/>
      <c r="CZ308" s="55"/>
      <c r="DA308" s="55"/>
      <c r="DB308" s="55"/>
      <c r="DC308" s="55"/>
      <c r="DD308" s="55"/>
      <c r="DE308" s="55"/>
      <c r="DF308" s="55"/>
      <c r="DG308" s="55"/>
      <c r="DH308" s="55"/>
      <c r="DI308" s="55"/>
      <c r="DJ308" s="55"/>
      <c r="DK308" s="55"/>
      <c r="DL308" s="55"/>
      <c r="DM308" s="55"/>
      <c r="DN308" s="55"/>
      <c r="DO308" s="55"/>
      <c r="DP308" s="55"/>
      <c r="DQ308" s="55"/>
      <c r="DR308" s="55"/>
      <c r="DS308" s="55"/>
      <c r="DT308" s="55"/>
      <c r="DU308" s="55"/>
      <c r="DV308" s="55"/>
      <c r="DW308" s="55"/>
      <c r="DX308" s="55"/>
      <c r="DY308" s="55"/>
      <c r="DZ308" s="55"/>
      <c r="EA308" s="55"/>
      <c r="EB308" s="55"/>
      <c r="EC308" s="55"/>
      <c r="ED308" s="55"/>
      <c r="EE308" s="55"/>
      <c r="EF308" s="55"/>
      <c r="EG308" s="55"/>
      <c r="EH308" s="55"/>
      <c r="EI308" s="55"/>
      <c r="EJ308" s="55"/>
      <c r="EK308" s="55"/>
      <c r="EL308" s="55"/>
      <c r="EM308" s="55"/>
      <c r="EN308" s="55"/>
      <c r="EO308" s="55"/>
      <c r="EP308" s="55"/>
      <c r="EQ308" s="55"/>
      <c r="ER308" s="55"/>
      <c r="ES308" s="55"/>
      <c r="ET308" s="55"/>
      <c r="EU308" s="55"/>
      <c r="EV308" s="55"/>
      <c r="EW308" s="55"/>
      <c r="EX308" s="55"/>
      <c r="EY308" s="55"/>
      <c r="EZ308" s="55"/>
      <c r="FA308" s="55"/>
      <c r="FB308" s="55"/>
      <c r="FC308" s="55"/>
      <c r="FD308" s="55"/>
      <c r="FE308" s="55"/>
      <c r="FF308" s="55"/>
      <c r="FG308" s="55"/>
      <c r="FH308" s="55"/>
      <c r="FI308" s="55"/>
      <c r="FJ308" s="55"/>
      <c r="FK308" s="55"/>
      <c r="FL308" s="55"/>
      <c r="FM308" s="55"/>
      <c r="FN308" s="55"/>
      <c r="FO308" s="55"/>
      <c r="FP308" s="55"/>
      <c r="FQ308" s="55"/>
      <c r="FR308" s="55"/>
      <c r="FS308" s="55"/>
      <c r="FT308" s="55"/>
      <c r="FU308" s="55"/>
      <c r="FV308" s="55"/>
      <c r="FW308" s="55"/>
      <c r="FX308" s="55"/>
      <c r="FY308" s="55"/>
      <c r="FZ308" s="55"/>
      <c r="GA308" s="55"/>
      <c r="GB308" s="55"/>
      <c r="GC308" s="55"/>
      <c r="GD308" s="55"/>
      <c r="GE308" s="55"/>
      <c r="GF308" s="55"/>
      <c r="GG308" s="55"/>
      <c r="GH308" s="55"/>
      <c r="GI308" s="55"/>
      <c r="GJ308" s="55"/>
      <c r="GK308" s="55"/>
      <c r="GL308" s="55"/>
      <c r="GM308" s="55"/>
    </row>
    <row r="309" spans="1:195" x14ac:dyDescent="0.2">
      <c r="A309" s="55"/>
      <c r="B309" s="55"/>
      <c r="C309" s="55"/>
      <c r="D309" s="55"/>
      <c r="E309" s="55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55"/>
      <c r="Q309" s="55"/>
      <c r="R309" s="55"/>
      <c r="S309" s="55"/>
      <c r="T309" s="55"/>
      <c r="U309" s="55"/>
      <c r="V309" s="55"/>
      <c r="W309" s="55"/>
      <c r="X309" s="55"/>
      <c r="Y309" s="55"/>
      <c r="Z309" s="55"/>
      <c r="AA309" s="55"/>
      <c r="AB309" s="55"/>
      <c r="AC309" s="55"/>
      <c r="AD309" s="55"/>
      <c r="AE309" s="55"/>
      <c r="AF309" s="55"/>
      <c r="AG309" s="55"/>
      <c r="AH309" s="55"/>
      <c r="AI309" s="55"/>
      <c r="AJ309" s="55"/>
      <c r="AK309" s="55"/>
      <c r="AL309" s="55"/>
      <c r="AM309" s="55"/>
      <c r="AN309" s="55"/>
      <c r="AO309" s="55"/>
      <c r="AP309" s="55"/>
      <c r="AQ309" s="55"/>
      <c r="AR309" s="55"/>
      <c r="AS309" s="55"/>
      <c r="AT309" s="55"/>
      <c r="AU309" s="55"/>
      <c r="AV309" s="55"/>
      <c r="AW309" s="55"/>
      <c r="AX309" s="55"/>
      <c r="AY309" s="55"/>
      <c r="AZ309" s="55"/>
      <c r="BA309" s="55"/>
      <c r="BB309" s="55"/>
      <c r="BC309" s="55"/>
      <c r="BD309" s="55"/>
      <c r="BE309" s="55"/>
      <c r="BF309" s="55"/>
      <c r="BG309" s="55"/>
      <c r="BH309" s="55"/>
      <c r="BI309" s="55"/>
      <c r="BJ309" s="55"/>
      <c r="BK309" s="55"/>
      <c r="BL309" s="55"/>
      <c r="BM309" s="55"/>
      <c r="BN309" s="55"/>
      <c r="BO309" s="55"/>
      <c r="BP309" s="55"/>
      <c r="BQ309" s="55"/>
      <c r="BR309" s="55"/>
      <c r="BS309" s="55"/>
      <c r="BT309" s="55"/>
      <c r="BU309" s="55"/>
      <c r="BV309" s="55"/>
      <c r="BW309" s="55"/>
      <c r="BX309" s="55"/>
      <c r="BY309" s="55"/>
      <c r="BZ309" s="55"/>
      <c r="CA309" s="55"/>
      <c r="CB309" s="55"/>
      <c r="CC309" s="55"/>
      <c r="CD309" s="55"/>
      <c r="CE309" s="55"/>
      <c r="CF309" s="55"/>
      <c r="CG309" s="55"/>
      <c r="CH309" s="55"/>
      <c r="CI309" s="55"/>
      <c r="CJ309" s="55"/>
      <c r="CK309" s="55"/>
      <c r="CL309" s="55"/>
      <c r="CM309" s="55"/>
      <c r="CN309" s="55"/>
      <c r="CO309" s="55"/>
      <c r="CP309" s="55"/>
      <c r="CQ309" s="55"/>
      <c r="CR309" s="55"/>
      <c r="CS309" s="55"/>
      <c r="CT309" s="55"/>
      <c r="CU309" s="55"/>
      <c r="CV309" s="55"/>
      <c r="CW309" s="55"/>
      <c r="CX309" s="55"/>
      <c r="CY309" s="55"/>
      <c r="CZ309" s="55"/>
      <c r="DA309" s="55"/>
      <c r="DB309" s="55"/>
      <c r="DC309" s="55"/>
      <c r="DD309" s="55"/>
      <c r="DE309" s="55"/>
      <c r="DF309" s="55"/>
      <c r="DG309" s="55"/>
      <c r="DH309" s="55"/>
      <c r="DI309" s="55"/>
      <c r="DJ309" s="55"/>
      <c r="DK309" s="55"/>
      <c r="DL309" s="55"/>
      <c r="DM309" s="55"/>
      <c r="DN309" s="55"/>
      <c r="DO309" s="55"/>
      <c r="DP309" s="55"/>
      <c r="DQ309" s="55"/>
      <c r="DR309" s="55"/>
      <c r="DS309" s="55"/>
      <c r="DT309" s="55"/>
      <c r="DU309" s="55"/>
      <c r="DV309" s="55"/>
      <c r="DW309" s="55"/>
      <c r="DX309" s="55"/>
      <c r="DY309" s="55"/>
      <c r="DZ309" s="55"/>
      <c r="EA309" s="55"/>
      <c r="EB309" s="55"/>
      <c r="EC309" s="55"/>
      <c r="ED309" s="55"/>
      <c r="EE309" s="55"/>
      <c r="EF309" s="55"/>
      <c r="EG309" s="55"/>
      <c r="EH309" s="55"/>
      <c r="EI309" s="55"/>
      <c r="EJ309" s="55"/>
      <c r="EK309" s="55"/>
      <c r="EL309" s="55"/>
      <c r="EM309" s="55"/>
      <c r="EN309" s="55"/>
      <c r="EO309" s="55"/>
      <c r="EP309" s="55"/>
      <c r="EQ309" s="55"/>
      <c r="ER309" s="55"/>
      <c r="ES309" s="55"/>
      <c r="ET309" s="55"/>
      <c r="EU309" s="55"/>
      <c r="EV309" s="55"/>
      <c r="EW309" s="55"/>
      <c r="EX309" s="55"/>
      <c r="EY309" s="55"/>
      <c r="EZ309" s="55"/>
      <c r="FA309" s="55"/>
      <c r="FB309" s="55"/>
      <c r="FC309" s="55"/>
      <c r="FD309" s="55"/>
      <c r="FE309" s="55"/>
      <c r="FF309" s="55"/>
      <c r="FG309" s="55"/>
      <c r="FH309" s="55"/>
      <c r="FI309" s="55"/>
      <c r="FJ309" s="55"/>
      <c r="FK309" s="55"/>
      <c r="FL309" s="55"/>
      <c r="FM309" s="55"/>
      <c r="FN309" s="55"/>
      <c r="FO309" s="55"/>
      <c r="FP309" s="55"/>
      <c r="FQ309" s="55"/>
      <c r="FR309" s="55"/>
      <c r="FS309" s="55"/>
      <c r="FT309" s="55"/>
      <c r="FU309" s="55"/>
      <c r="FV309" s="55"/>
      <c r="FW309" s="55"/>
      <c r="FX309" s="55"/>
      <c r="FY309" s="55"/>
      <c r="FZ309" s="55"/>
      <c r="GA309" s="55"/>
      <c r="GB309" s="55"/>
      <c r="GC309" s="55"/>
      <c r="GD309" s="55"/>
      <c r="GE309" s="55"/>
      <c r="GF309" s="55"/>
      <c r="GG309" s="55"/>
      <c r="GH309" s="55"/>
      <c r="GI309" s="55"/>
      <c r="GJ309" s="55"/>
      <c r="GK309" s="55"/>
      <c r="GL309" s="55"/>
      <c r="GM309" s="55"/>
    </row>
    <row r="310" spans="1:195" x14ac:dyDescent="0.2">
      <c r="A310" s="55"/>
      <c r="B310" s="55"/>
      <c r="C310" s="55"/>
      <c r="D310" s="55"/>
      <c r="E310" s="55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55"/>
      <c r="Q310" s="55"/>
      <c r="R310" s="55"/>
      <c r="S310" s="55"/>
      <c r="T310" s="55"/>
      <c r="U310" s="55"/>
      <c r="V310" s="55"/>
      <c r="W310" s="55"/>
      <c r="X310" s="55"/>
      <c r="Y310" s="55"/>
      <c r="Z310" s="55"/>
      <c r="AA310" s="55"/>
      <c r="AB310" s="55"/>
      <c r="AC310" s="55"/>
      <c r="AD310" s="55"/>
      <c r="AE310" s="55"/>
      <c r="AF310" s="55"/>
      <c r="AG310" s="55"/>
      <c r="AH310" s="55"/>
      <c r="AI310" s="55"/>
      <c r="AJ310" s="55"/>
      <c r="AK310" s="55"/>
      <c r="AL310" s="55"/>
      <c r="AM310" s="55"/>
      <c r="AN310" s="55"/>
      <c r="AO310" s="55"/>
      <c r="AP310" s="55"/>
      <c r="AQ310" s="55"/>
      <c r="AR310" s="55"/>
      <c r="AS310" s="55"/>
      <c r="AT310" s="55"/>
      <c r="AU310" s="55"/>
      <c r="AV310" s="55"/>
      <c r="AW310" s="55"/>
      <c r="AX310" s="55"/>
      <c r="AY310" s="55"/>
      <c r="AZ310" s="55"/>
      <c r="BA310" s="55"/>
      <c r="BB310" s="55"/>
      <c r="BC310" s="55"/>
      <c r="BD310" s="55"/>
      <c r="BE310" s="55"/>
      <c r="BF310" s="55"/>
      <c r="BG310" s="55"/>
      <c r="BH310" s="55"/>
      <c r="BI310" s="55"/>
      <c r="BJ310" s="55"/>
      <c r="BK310" s="55"/>
      <c r="BL310" s="55"/>
      <c r="BM310" s="55"/>
      <c r="BN310" s="55"/>
      <c r="BO310" s="55"/>
      <c r="BP310" s="55"/>
      <c r="BQ310" s="55"/>
      <c r="BR310" s="55"/>
      <c r="BS310" s="55"/>
      <c r="BT310" s="55"/>
      <c r="BU310" s="55"/>
      <c r="BV310" s="55"/>
      <c r="BW310" s="55"/>
      <c r="BX310" s="55"/>
      <c r="BY310" s="55"/>
      <c r="BZ310" s="55"/>
      <c r="CA310" s="55"/>
      <c r="CB310" s="55"/>
      <c r="CC310" s="55"/>
      <c r="CD310" s="55"/>
      <c r="CE310" s="55"/>
      <c r="CF310" s="55"/>
      <c r="CG310" s="55"/>
      <c r="CH310" s="55"/>
      <c r="CI310" s="55"/>
      <c r="CJ310" s="55"/>
      <c r="CK310" s="55"/>
      <c r="CL310" s="55"/>
      <c r="CM310" s="55"/>
      <c r="CN310" s="55"/>
      <c r="CO310" s="55"/>
      <c r="CP310" s="55"/>
      <c r="CQ310" s="55"/>
      <c r="CR310" s="55"/>
      <c r="CS310" s="55"/>
      <c r="CT310" s="55"/>
      <c r="CU310" s="55"/>
      <c r="CV310" s="55"/>
      <c r="CW310" s="55"/>
      <c r="CX310" s="55"/>
      <c r="CY310" s="55"/>
      <c r="CZ310" s="55"/>
      <c r="DA310" s="55"/>
      <c r="DB310" s="55"/>
      <c r="DC310" s="55"/>
      <c r="DD310" s="55"/>
      <c r="DE310" s="55"/>
      <c r="DF310" s="55"/>
      <c r="DG310" s="55"/>
      <c r="DH310" s="55"/>
      <c r="DI310" s="55"/>
      <c r="DJ310" s="55"/>
      <c r="DK310" s="55"/>
      <c r="DL310" s="55"/>
      <c r="DM310" s="55"/>
      <c r="DN310" s="55"/>
      <c r="DO310" s="55"/>
      <c r="DP310" s="55"/>
      <c r="DQ310" s="55"/>
      <c r="DR310" s="55"/>
      <c r="DS310" s="55"/>
      <c r="DT310" s="55"/>
      <c r="DU310" s="55"/>
      <c r="DV310" s="55"/>
      <c r="DW310" s="55"/>
      <c r="DX310" s="55"/>
      <c r="DY310" s="55"/>
      <c r="DZ310" s="55"/>
      <c r="EA310" s="55"/>
      <c r="EB310" s="55"/>
      <c r="EC310" s="55"/>
      <c r="ED310" s="55"/>
      <c r="EE310" s="55"/>
      <c r="EF310" s="55"/>
      <c r="EG310" s="55"/>
      <c r="EH310" s="55"/>
      <c r="EI310" s="55"/>
      <c r="EJ310" s="55"/>
      <c r="EK310" s="55"/>
      <c r="EL310" s="55"/>
      <c r="EM310" s="55"/>
      <c r="EN310" s="55"/>
      <c r="EO310" s="55"/>
      <c r="EP310" s="55"/>
      <c r="EQ310" s="55"/>
      <c r="ER310" s="55"/>
      <c r="ES310" s="55"/>
      <c r="ET310" s="55"/>
      <c r="EU310" s="55"/>
      <c r="EV310" s="55"/>
      <c r="EW310" s="55"/>
      <c r="EX310" s="55"/>
      <c r="EY310" s="55"/>
      <c r="EZ310" s="55"/>
      <c r="FA310" s="55"/>
      <c r="FB310" s="55"/>
      <c r="FC310" s="55"/>
      <c r="FD310" s="55"/>
      <c r="FE310" s="55"/>
      <c r="FF310" s="55"/>
      <c r="FG310" s="55"/>
      <c r="FH310" s="55"/>
      <c r="FI310" s="55"/>
      <c r="FJ310" s="55"/>
      <c r="FK310" s="55"/>
      <c r="FL310" s="55"/>
      <c r="FM310" s="55"/>
      <c r="FN310" s="55"/>
      <c r="FO310" s="55"/>
      <c r="FP310" s="55"/>
      <c r="FQ310" s="55"/>
      <c r="FR310" s="55"/>
      <c r="FS310" s="55"/>
      <c r="FT310" s="55"/>
      <c r="FU310" s="55"/>
      <c r="FV310" s="55"/>
      <c r="FW310" s="55"/>
      <c r="FX310" s="55"/>
      <c r="FY310" s="55"/>
      <c r="FZ310" s="55"/>
      <c r="GA310" s="55"/>
      <c r="GB310" s="55"/>
      <c r="GC310" s="55"/>
      <c r="GD310" s="55"/>
      <c r="GE310" s="55"/>
      <c r="GF310" s="55"/>
      <c r="GG310" s="55"/>
      <c r="GH310" s="55"/>
      <c r="GI310" s="55"/>
      <c r="GJ310" s="55"/>
      <c r="GK310" s="55"/>
      <c r="GL310" s="55"/>
      <c r="GM310" s="55"/>
    </row>
    <row r="311" spans="1:195" x14ac:dyDescent="0.2">
      <c r="A311" s="55"/>
      <c r="B311" s="55"/>
      <c r="C311" s="55"/>
      <c r="D311" s="55"/>
      <c r="E311" s="55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55"/>
      <c r="Q311" s="55"/>
      <c r="R311" s="55"/>
      <c r="S311" s="55"/>
      <c r="T311" s="55"/>
      <c r="U311" s="55"/>
      <c r="V311" s="55"/>
      <c r="W311" s="55"/>
      <c r="X311" s="55"/>
      <c r="Y311" s="55"/>
      <c r="Z311" s="55"/>
      <c r="AA311" s="55"/>
      <c r="AB311" s="55"/>
      <c r="AC311" s="55"/>
      <c r="AD311" s="55"/>
      <c r="AE311" s="55"/>
      <c r="AF311" s="55"/>
      <c r="AG311" s="55"/>
      <c r="AH311" s="55"/>
      <c r="AI311" s="55"/>
      <c r="AJ311" s="55"/>
      <c r="AK311" s="55"/>
      <c r="AL311" s="55"/>
      <c r="AM311" s="55"/>
      <c r="AN311" s="55"/>
      <c r="AO311" s="55"/>
      <c r="AP311" s="55"/>
      <c r="AQ311" s="55"/>
      <c r="AR311" s="55"/>
      <c r="AS311" s="55"/>
      <c r="AT311" s="55"/>
      <c r="AU311" s="55"/>
      <c r="AV311" s="55"/>
      <c r="AW311" s="55"/>
      <c r="AX311" s="55"/>
      <c r="AY311" s="55"/>
      <c r="AZ311" s="55"/>
      <c r="BA311" s="55"/>
      <c r="BB311" s="55"/>
      <c r="BC311" s="55"/>
      <c r="BD311" s="55"/>
      <c r="BE311" s="55"/>
      <c r="BF311" s="55"/>
      <c r="BG311" s="55"/>
      <c r="BH311" s="55"/>
      <c r="BI311" s="55"/>
      <c r="BJ311" s="55"/>
      <c r="BK311" s="55"/>
      <c r="BL311" s="55"/>
      <c r="BM311" s="55"/>
      <c r="BN311" s="55"/>
      <c r="BO311" s="55"/>
      <c r="BP311" s="55"/>
      <c r="BQ311" s="55"/>
      <c r="BR311" s="55"/>
      <c r="BS311" s="55"/>
      <c r="BT311" s="55"/>
      <c r="BU311" s="55"/>
      <c r="BV311" s="55"/>
      <c r="BW311" s="55"/>
      <c r="BX311" s="55"/>
      <c r="BY311" s="55"/>
      <c r="BZ311" s="55"/>
      <c r="CA311" s="55"/>
      <c r="CB311" s="55"/>
      <c r="CC311" s="55"/>
      <c r="CD311" s="55"/>
      <c r="CE311" s="55"/>
      <c r="CF311" s="55"/>
      <c r="CG311" s="55"/>
      <c r="CH311" s="55"/>
      <c r="CI311" s="55"/>
      <c r="CJ311" s="55"/>
      <c r="CK311" s="55"/>
      <c r="CL311" s="55"/>
      <c r="CM311" s="55"/>
      <c r="CN311" s="55"/>
      <c r="CO311" s="55"/>
      <c r="CP311" s="55"/>
      <c r="CQ311" s="55"/>
      <c r="CR311" s="55"/>
      <c r="CS311" s="55"/>
      <c r="CT311" s="55"/>
      <c r="CU311" s="55"/>
      <c r="CV311" s="55"/>
      <c r="CW311" s="55"/>
      <c r="CX311" s="55"/>
      <c r="CY311" s="55"/>
      <c r="CZ311" s="55"/>
      <c r="DA311" s="55"/>
      <c r="DB311" s="55"/>
      <c r="DC311" s="55"/>
      <c r="DD311" s="55"/>
      <c r="DE311" s="55"/>
      <c r="DF311" s="55"/>
      <c r="DG311" s="55"/>
      <c r="DH311" s="55"/>
      <c r="DI311" s="55"/>
      <c r="DJ311" s="55"/>
      <c r="DK311" s="55"/>
      <c r="DL311" s="55"/>
      <c r="DM311" s="55"/>
      <c r="DN311" s="55"/>
      <c r="DO311" s="55"/>
      <c r="DP311" s="55"/>
      <c r="DQ311" s="55"/>
      <c r="DR311" s="55"/>
      <c r="DS311" s="55"/>
      <c r="DT311" s="55"/>
      <c r="DU311" s="55"/>
      <c r="DV311" s="55"/>
      <c r="DW311" s="55"/>
      <c r="DX311" s="55"/>
      <c r="DY311" s="55"/>
      <c r="DZ311" s="55"/>
      <c r="EA311" s="55"/>
      <c r="EB311" s="55"/>
      <c r="EC311" s="55"/>
      <c r="ED311" s="55"/>
      <c r="EE311" s="55"/>
      <c r="EF311" s="55"/>
      <c r="EG311" s="55"/>
      <c r="EH311" s="55"/>
      <c r="EI311" s="55"/>
      <c r="EJ311" s="55"/>
      <c r="EK311" s="55"/>
      <c r="EL311" s="55"/>
      <c r="EM311" s="55"/>
      <c r="EN311" s="55"/>
      <c r="EO311" s="55"/>
      <c r="EP311" s="55"/>
      <c r="EQ311" s="55"/>
      <c r="ER311" s="55"/>
      <c r="ES311" s="55"/>
      <c r="ET311" s="55"/>
      <c r="EU311" s="55"/>
      <c r="EV311" s="55"/>
      <c r="EW311" s="55"/>
      <c r="EX311" s="55"/>
      <c r="EY311" s="55"/>
      <c r="EZ311" s="55"/>
      <c r="FA311" s="55"/>
      <c r="FB311" s="55"/>
      <c r="FC311" s="55"/>
      <c r="FD311" s="55"/>
      <c r="FE311" s="55"/>
      <c r="FF311" s="55"/>
      <c r="FG311" s="55"/>
      <c r="FH311" s="55"/>
      <c r="FI311" s="55"/>
      <c r="FJ311" s="55"/>
      <c r="FK311" s="55"/>
      <c r="FL311" s="55"/>
      <c r="FM311" s="55"/>
      <c r="FN311" s="55"/>
      <c r="FO311" s="55"/>
      <c r="FP311" s="55"/>
      <c r="FQ311" s="55"/>
      <c r="FR311" s="55"/>
      <c r="FS311" s="55"/>
      <c r="FT311" s="55"/>
      <c r="FU311" s="55"/>
      <c r="FV311" s="55"/>
      <c r="FW311" s="55"/>
      <c r="FX311" s="55"/>
      <c r="FY311" s="55"/>
      <c r="FZ311" s="55"/>
      <c r="GA311" s="55"/>
      <c r="GB311" s="55"/>
      <c r="GC311" s="55"/>
      <c r="GD311" s="55"/>
      <c r="GE311" s="55"/>
      <c r="GF311" s="55"/>
      <c r="GG311" s="55"/>
      <c r="GH311" s="55"/>
      <c r="GI311" s="55"/>
      <c r="GJ311" s="55"/>
      <c r="GK311" s="55"/>
      <c r="GL311" s="55"/>
      <c r="GM311" s="55"/>
    </row>
    <row r="312" spans="1:195" x14ac:dyDescent="0.2">
      <c r="A312" s="55"/>
      <c r="B312" s="55"/>
      <c r="C312" s="55"/>
      <c r="D312" s="55"/>
      <c r="E312" s="55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55"/>
      <c r="Q312" s="55"/>
      <c r="R312" s="55"/>
      <c r="S312" s="55"/>
      <c r="T312" s="55"/>
      <c r="U312" s="55"/>
      <c r="V312" s="55"/>
      <c r="W312" s="55"/>
      <c r="X312" s="55"/>
      <c r="Y312" s="55"/>
      <c r="Z312" s="55"/>
      <c r="AA312" s="55"/>
      <c r="AB312" s="55"/>
      <c r="AC312" s="55"/>
      <c r="AD312" s="55"/>
      <c r="AE312" s="55"/>
      <c r="AF312" s="55"/>
      <c r="AG312" s="55"/>
      <c r="AH312" s="55"/>
      <c r="AI312" s="55"/>
      <c r="AJ312" s="55"/>
      <c r="AK312" s="55"/>
      <c r="AL312" s="55"/>
      <c r="AM312" s="55"/>
      <c r="AN312" s="55"/>
      <c r="AO312" s="55"/>
      <c r="AP312" s="55"/>
      <c r="AQ312" s="55"/>
      <c r="AR312" s="55"/>
      <c r="AS312" s="55"/>
      <c r="AT312" s="55"/>
      <c r="AU312" s="55"/>
      <c r="AV312" s="55"/>
      <c r="AW312" s="55"/>
      <c r="AX312" s="55"/>
      <c r="AY312" s="55"/>
      <c r="AZ312" s="55"/>
      <c r="BA312" s="55"/>
      <c r="BB312" s="55"/>
      <c r="BC312" s="55"/>
      <c r="BD312" s="55"/>
      <c r="BE312" s="55"/>
      <c r="BF312" s="55"/>
      <c r="BG312" s="55"/>
      <c r="BH312" s="55"/>
      <c r="BI312" s="55"/>
      <c r="BJ312" s="55"/>
      <c r="BK312" s="55"/>
      <c r="BL312" s="55"/>
      <c r="BM312" s="55"/>
      <c r="BN312" s="55"/>
      <c r="BO312" s="55"/>
      <c r="BP312" s="55"/>
      <c r="BQ312" s="55"/>
      <c r="BR312" s="55"/>
      <c r="BS312" s="55"/>
      <c r="BT312" s="55"/>
      <c r="BU312" s="55"/>
      <c r="BV312" s="55"/>
      <c r="BW312" s="55"/>
      <c r="BX312" s="55"/>
      <c r="BY312" s="55"/>
      <c r="BZ312" s="55"/>
      <c r="CA312" s="55"/>
      <c r="CB312" s="55"/>
      <c r="CC312" s="55"/>
      <c r="CD312" s="55"/>
      <c r="CE312" s="55"/>
      <c r="CF312" s="55"/>
      <c r="CG312" s="55"/>
      <c r="CH312" s="55"/>
      <c r="CI312" s="55"/>
      <c r="CJ312" s="55"/>
      <c r="CK312" s="55"/>
      <c r="CL312" s="55"/>
      <c r="CM312" s="55"/>
      <c r="CN312" s="55"/>
      <c r="CO312" s="55"/>
      <c r="CP312" s="55"/>
      <c r="CQ312" s="55"/>
      <c r="CR312" s="55"/>
      <c r="CS312" s="55"/>
      <c r="CT312" s="55"/>
      <c r="CU312" s="55"/>
      <c r="CV312" s="55"/>
      <c r="CW312" s="55"/>
      <c r="CX312" s="55"/>
      <c r="CY312" s="55"/>
      <c r="CZ312" s="55"/>
      <c r="DA312" s="55"/>
      <c r="DB312" s="55"/>
      <c r="DC312" s="55"/>
      <c r="DD312" s="55"/>
      <c r="DE312" s="55"/>
      <c r="DF312" s="55"/>
      <c r="DG312" s="55"/>
      <c r="DH312" s="55"/>
      <c r="DI312" s="55"/>
      <c r="DJ312" s="55"/>
      <c r="DK312" s="55"/>
      <c r="DL312" s="55"/>
      <c r="DM312" s="55"/>
      <c r="DN312" s="55"/>
      <c r="DO312" s="55"/>
      <c r="DP312" s="55"/>
      <c r="DQ312" s="55"/>
      <c r="DR312" s="55"/>
      <c r="DS312" s="55"/>
      <c r="DT312" s="55"/>
      <c r="DU312" s="55"/>
      <c r="DV312" s="55"/>
      <c r="DW312" s="55"/>
      <c r="DX312" s="55"/>
      <c r="DY312" s="55"/>
      <c r="DZ312" s="55"/>
      <c r="EA312" s="55"/>
      <c r="EB312" s="55"/>
      <c r="EC312" s="55"/>
      <c r="ED312" s="55"/>
      <c r="EE312" s="55"/>
      <c r="EF312" s="55"/>
      <c r="EG312" s="55"/>
      <c r="EH312" s="55"/>
      <c r="EI312" s="55"/>
      <c r="EJ312" s="55"/>
      <c r="EK312" s="55"/>
      <c r="EL312" s="55"/>
      <c r="EM312" s="55"/>
      <c r="EN312" s="55"/>
      <c r="EO312" s="55"/>
      <c r="EP312" s="55"/>
      <c r="EQ312" s="55"/>
      <c r="ER312" s="55"/>
      <c r="ES312" s="55"/>
      <c r="ET312" s="55"/>
      <c r="EU312" s="55"/>
      <c r="EV312" s="55"/>
      <c r="EW312" s="55"/>
      <c r="EX312" s="55"/>
      <c r="EY312" s="55"/>
      <c r="EZ312" s="55"/>
      <c r="FA312" s="55"/>
      <c r="FB312" s="55"/>
      <c r="FC312" s="55"/>
      <c r="FD312" s="55"/>
      <c r="FE312" s="55"/>
      <c r="FF312" s="55"/>
      <c r="FG312" s="55"/>
      <c r="FH312" s="55"/>
      <c r="FI312" s="55"/>
      <c r="FJ312" s="55"/>
      <c r="FK312" s="55"/>
      <c r="FL312" s="55"/>
      <c r="FM312" s="55"/>
      <c r="FN312" s="55"/>
      <c r="FO312" s="55"/>
      <c r="FP312" s="55"/>
      <c r="FQ312" s="55"/>
      <c r="FR312" s="55"/>
      <c r="FS312" s="55"/>
      <c r="FT312" s="55"/>
      <c r="FU312" s="55"/>
      <c r="FV312" s="55"/>
      <c r="FW312" s="55"/>
      <c r="FX312" s="55"/>
      <c r="FY312" s="55"/>
      <c r="FZ312" s="55"/>
      <c r="GA312" s="55"/>
      <c r="GB312" s="55"/>
      <c r="GC312" s="55"/>
      <c r="GD312" s="55"/>
      <c r="GE312" s="55"/>
      <c r="GF312" s="55"/>
      <c r="GG312" s="55"/>
      <c r="GH312" s="55"/>
      <c r="GI312" s="55"/>
      <c r="GJ312" s="55"/>
      <c r="GK312" s="55"/>
      <c r="GL312" s="55"/>
      <c r="GM312" s="55"/>
    </row>
    <row r="313" spans="1:195" x14ac:dyDescent="0.2">
      <c r="A313" s="55"/>
      <c r="B313" s="55"/>
      <c r="C313" s="55"/>
      <c r="D313" s="55"/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55"/>
      <c r="R313" s="55"/>
      <c r="S313" s="55"/>
      <c r="T313" s="55"/>
      <c r="U313" s="55"/>
      <c r="V313" s="55"/>
      <c r="W313" s="55"/>
      <c r="X313" s="55"/>
      <c r="Y313" s="55"/>
      <c r="Z313" s="55"/>
      <c r="AA313" s="55"/>
      <c r="AB313" s="55"/>
      <c r="AC313" s="55"/>
      <c r="AD313" s="55"/>
      <c r="AE313" s="55"/>
      <c r="AF313" s="55"/>
      <c r="AG313" s="55"/>
      <c r="AH313" s="55"/>
      <c r="AI313" s="55"/>
      <c r="AJ313" s="55"/>
      <c r="AK313" s="55"/>
      <c r="AL313" s="55"/>
      <c r="AM313" s="55"/>
      <c r="AN313" s="55"/>
      <c r="AO313" s="55"/>
      <c r="AP313" s="55"/>
      <c r="AQ313" s="55"/>
      <c r="AR313" s="55"/>
      <c r="AS313" s="55"/>
      <c r="AT313" s="55"/>
      <c r="AU313" s="55"/>
      <c r="AV313" s="55"/>
      <c r="AW313" s="55"/>
      <c r="AX313" s="55"/>
      <c r="AY313" s="55"/>
      <c r="AZ313" s="55"/>
      <c r="BA313" s="55"/>
      <c r="BB313" s="55"/>
      <c r="BC313" s="55"/>
      <c r="BD313" s="55"/>
      <c r="BE313" s="55"/>
      <c r="BF313" s="55"/>
      <c r="BG313" s="55"/>
      <c r="BH313" s="55"/>
      <c r="BI313" s="55"/>
      <c r="BJ313" s="55"/>
      <c r="BK313" s="55"/>
      <c r="BL313" s="55"/>
      <c r="BM313" s="55"/>
      <c r="BN313" s="55"/>
      <c r="BO313" s="55"/>
      <c r="BP313" s="55"/>
      <c r="BQ313" s="55"/>
      <c r="BR313" s="55"/>
      <c r="BS313" s="55"/>
      <c r="BT313" s="55"/>
      <c r="BU313" s="55"/>
      <c r="BV313" s="55"/>
      <c r="BW313" s="55"/>
      <c r="BX313" s="55"/>
      <c r="BY313" s="55"/>
      <c r="BZ313" s="55"/>
      <c r="CA313" s="55"/>
      <c r="CB313" s="55"/>
      <c r="CC313" s="55"/>
      <c r="CD313" s="55"/>
      <c r="CE313" s="55"/>
      <c r="CF313" s="55"/>
      <c r="CG313" s="55"/>
      <c r="CH313" s="55"/>
      <c r="CI313" s="55"/>
      <c r="CJ313" s="55"/>
      <c r="CK313" s="55"/>
      <c r="CL313" s="55"/>
      <c r="CM313" s="55"/>
      <c r="CN313" s="55"/>
      <c r="CO313" s="55"/>
      <c r="CP313" s="55"/>
      <c r="CQ313" s="55"/>
      <c r="CR313" s="55"/>
      <c r="CS313" s="55"/>
      <c r="CT313" s="55"/>
      <c r="CU313" s="55"/>
      <c r="CV313" s="55"/>
      <c r="CW313" s="55"/>
      <c r="CX313" s="55"/>
      <c r="CY313" s="55"/>
      <c r="CZ313" s="55"/>
      <c r="DA313" s="55"/>
      <c r="DB313" s="55"/>
      <c r="DC313" s="55"/>
      <c r="DD313" s="55"/>
      <c r="DE313" s="55"/>
      <c r="DF313" s="55"/>
      <c r="DG313" s="55"/>
      <c r="DH313" s="55"/>
      <c r="DI313" s="55"/>
      <c r="DJ313" s="55"/>
      <c r="DK313" s="55"/>
      <c r="DL313" s="55"/>
      <c r="DM313" s="55"/>
      <c r="DN313" s="55"/>
      <c r="DO313" s="55"/>
      <c r="DP313" s="55"/>
      <c r="DQ313" s="55"/>
      <c r="DR313" s="55"/>
      <c r="DS313" s="55"/>
      <c r="DT313" s="55"/>
      <c r="DU313" s="55"/>
      <c r="DV313" s="55"/>
      <c r="DW313" s="55"/>
      <c r="DX313" s="55"/>
      <c r="DY313" s="55"/>
      <c r="DZ313" s="55"/>
      <c r="EA313" s="55"/>
      <c r="EB313" s="55"/>
      <c r="EC313" s="55"/>
      <c r="ED313" s="55"/>
      <c r="EE313" s="55"/>
      <c r="EF313" s="55"/>
      <c r="EG313" s="55"/>
      <c r="EH313" s="55"/>
      <c r="EI313" s="55"/>
      <c r="EJ313" s="55"/>
      <c r="EK313" s="55"/>
      <c r="EL313" s="55"/>
      <c r="EM313" s="55"/>
      <c r="EN313" s="55"/>
      <c r="EO313" s="55"/>
      <c r="EP313" s="55"/>
      <c r="EQ313" s="55"/>
      <c r="ER313" s="55"/>
      <c r="ES313" s="55"/>
      <c r="ET313" s="55"/>
      <c r="EU313" s="55"/>
      <c r="EV313" s="55"/>
      <c r="EW313" s="55"/>
      <c r="EX313" s="55"/>
      <c r="EY313" s="55"/>
      <c r="EZ313" s="55"/>
      <c r="FA313" s="55"/>
      <c r="FB313" s="55"/>
      <c r="FC313" s="55"/>
      <c r="FD313" s="55"/>
      <c r="FE313" s="55"/>
      <c r="FF313" s="55"/>
      <c r="FG313" s="55"/>
      <c r="FH313" s="55"/>
      <c r="FI313" s="55"/>
      <c r="FJ313" s="55"/>
      <c r="FK313" s="55"/>
      <c r="FL313" s="55"/>
      <c r="FM313" s="55"/>
      <c r="FN313" s="55"/>
      <c r="FO313" s="55"/>
      <c r="FP313" s="55"/>
      <c r="FQ313" s="55"/>
      <c r="FR313" s="55"/>
      <c r="FS313" s="55"/>
      <c r="FT313" s="55"/>
      <c r="FU313" s="55"/>
      <c r="FV313" s="55"/>
      <c r="FW313" s="55"/>
      <c r="FX313" s="55"/>
      <c r="FY313" s="55"/>
      <c r="FZ313" s="55"/>
      <c r="GA313" s="55"/>
      <c r="GB313" s="55"/>
      <c r="GC313" s="55"/>
      <c r="GD313" s="55"/>
      <c r="GE313" s="55"/>
      <c r="GF313" s="55"/>
      <c r="GG313" s="55"/>
      <c r="GH313" s="55"/>
      <c r="GI313" s="55"/>
      <c r="GJ313" s="55"/>
      <c r="GK313" s="55"/>
      <c r="GL313" s="55"/>
      <c r="GM313" s="55"/>
    </row>
    <row r="314" spans="1:195" x14ac:dyDescent="0.2">
      <c r="A314" s="55"/>
      <c r="B314" s="55"/>
      <c r="C314" s="55"/>
      <c r="D314" s="55"/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5"/>
      <c r="Q314" s="55"/>
      <c r="R314" s="55"/>
      <c r="S314" s="55"/>
      <c r="T314" s="55"/>
      <c r="U314" s="55"/>
      <c r="V314" s="55"/>
      <c r="W314" s="55"/>
      <c r="X314" s="55"/>
      <c r="Y314" s="55"/>
      <c r="Z314" s="55"/>
      <c r="AA314" s="55"/>
      <c r="AB314" s="55"/>
      <c r="AC314" s="55"/>
      <c r="AD314" s="55"/>
      <c r="AE314" s="55"/>
      <c r="AF314" s="55"/>
      <c r="AG314" s="55"/>
      <c r="AH314" s="55"/>
      <c r="AI314" s="55"/>
      <c r="AJ314" s="55"/>
      <c r="AK314" s="55"/>
      <c r="AL314" s="55"/>
      <c r="AM314" s="55"/>
      <c r="AN314" s="55"/>
      <c r="AO314" s="55"/>
      <c r="AP314" s="55"/>
      <c r="AQ314" s="55"/>
      <c r="AR314" s="55"/>
      <c r="AS314" s="55"/>
      <c r="AT314" s="55"/>
      <c r="AU314" s="55"/>
      <c r="AV314" s="55"/>
      <c r="AW314" s="55"/>
      <c r="AX314" s="55"/>
      <c r="AY314" s="55"/>
      <c r="AZ314" s="55"/>
      <c r="BA314" s="55"/>
      <c r="BB314" s="55"/>
      <c r="BC314" s="55"/>
      <c r="BD314" s="55"/>
      <c r="BE314" s="55"/>
      <c r="BF314" s="55"/>
      <c r="BG314" s="55"/>
      <c r="BH314" s="55"/>
      <c r="BI314" s="55"/>
      <c r="BJ314" s="55"/>
      <c r="BK314" s="55"/>
      <c r="BL314" s="55"/>
      <c r="BM314" s="55"/>
      <c r="BN314" s="55"/>
      <c r="BO314" s="55"/>
      <c r="BP314" s="55"/>
      <c r="BQ314" s="55"/>
      <c r="BR314" s="55"/>
      <c r="BS314" s="55"/>
      <c r="BT314" s="55"/>
      <c r="BU314" s="55"/>
      <c r="BV314" s="55"/>
      <c r="BW314" s="55"/>
      <c r="BX314" s="55"/>
      <c r="BY314" s="55"/>
      <c r="BZ314" s="55"/>
      <c r="CA314" s="55"/>
      <c r="CB314" s="55"/>
      <c r="CC314" s="55"/>
      <c r="CD314" s="55"/>
      <c r="CE314" s="55"/>
      <c r="CF314" s="55"/>
      <c r="CG314" s="55"/>
      <c r="CH314" s="55"/>
      <c r="CI314" s="55"/>
      <c r="CJ314" s="55"/>
      <c r="CK314" s="55"/>
      <c r="CL314" s="55"/>
      <c r="CM314" s="55"/>
      <c r="CN314" s="55"/>
      <c r="CO314" s="55"/>
      <c r="CP314" s="55"/>
      <c r="CQ314" s="55"/>
      <c r="CR314" s="55"/>
      <c r="CS314" s="55"/>
      <c r="CT314" s="55"/>
      <c r="CU314" s="55"/>
      <c r="CV314" s="55"/>
      <c r="CW314" s="55"/>
      <c r="CX314" s="55"/>
      <c r="CY314" s="55"/>
      <c r="CZ314" s="55"/>
      <c r="DA314" s="55"/>
      <c r="DB314" s="55"/>
      <c r="DC314" s="55"/>
      <c r="DD314" s="55"/>
      <c r="DE314" s="55"/>
      <c r="DF314" s="55"/>
      <c r="DG314" s="55"/>
      <c r="DH314" s="55"/>
      <c r="DI314" s="55"/>
      <c r="DJ314" s="55"/>
      <c r="DK314" s="55"/>
      <c r="DL314" s="55"/>
      <c r="DM314" s="55"/>
      <c r="DN314" s="55"/>
      <c r="DO314" s="55"/>
      <c r="DP314" s="55"/>
      <c r="DQ314" s="55"/>
      <c r="DR314" s="55"/>
      <c r="DS314" s="55"/>
      <c r="DT314" s="55"/>
      <c r="DU314" s="55"/>
      <c r="DV314" s="55"/>
      <c r="DW314" s="55"/>
      <c r="DX314" s="55"/>
      <c r="DY314" s="55"/>
      <c r="DZ314" s="55"/>
      <c r="EA314" s="55"/>
      <c r="EB314" s="55"/>
      <c r="EC314" s="55"/>
      <c r="ED314" s="55"/>
      <c r="EE314" s="55"/>
      <c r="EF314" s="55"/>
      <c r="EG314" s="55"/>
      <c r="EH314" s="55"/>
      <c r="EI314" s="55"/>
      <c r="EJ314" s="55"/>
      <c r="EK314" s="55"/>
      <c r="EL314" s="55"/>
      <c r="EM314" s="55"/>
      <c r="EN314" s="55"/>
      <c r="EO314" s="55"/>
      <c r="EP314" s="55"/>
      <c r="EQ314" s="55"/>
      <c r="ER314" s="55"/>
      <c r="ES314" s="55"/>
      <c r="ET314" s="55"/>
      <c r="EU314" s="55"/>
      <c r="EV314" s="55"/>
      <c r="EW314" s="55"/>
      <c r="EX314" s="55"/>
      <c r="EY314" s="55"/>
      <c r="EZ314" s="55"/>
      <c r="FA314" s="55"/>
      <c r="FB314" s="55"/>
      <c r="FC314" s="55"/>
      <c r="FD314" s="55"/>
      <c r="FE314" s="55"/>
      <c r="FF314" s="55"/>
      <c r="FG314" s="55"/>
      <c r="FH314" s="55"/>
      <c r="FI314" s="55"/>
      <c r="FJ314" s="55"/>
      <c r="FK314" s="55"/>
      <c r="FL314" s="55"/>
      <c r="FM314" s="55"/>
      <c r="FN314" s="55"/>
      <c r="FO314" s="55"/>
      <c r="FP314" s="55"/>
      <c r="FQ314" s="55"/>
      <c r="FR314" s="55"/>
      <c r="FS314" s="55"/>
      <c r="FT314" s="55"/>
      <c r="FU314" s="55"/>
      <c r="FV314" s="55"/>
      <c r="FW314" s="55"/>
      <c r="FX314" s="55"/>
      <c r="FY314" s="55"/>
      <c r="FZ314" s="55"/>
      <c r="GA314" s="55"/>
      <c r="GB314" s="55"/>
      <c r="GC314" s="55"/>
      <c r="GD314" s="55"/>
      <c r="GE314" s="55"/>
      <c r="GF314" s="55"/>
      <c r="GG314" s="55"/>
      <c r="GH314" s="55"/>
      <c r="GI314" s="55"/>
      <c r="GJ314" s="55"/>
      <c r="GK314" s="55"/>
      <c r="GL314" s="55"/>
      <c r="GM314" s="55"/>
    </row>
    <row r="315" spans="1:195" x14ac:dyDescent="0.2">
      <c r="A315" s="55"/>
      <c r="B315" s="55"/>
      <c r="C315" s="55"/>
      <c r="D315" s="55"/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55"/>
      <c r="R315" s="55"/>
      <c r="S315" s="55"/>
      <c r="T315" s="55"/>
      <c r="U315" s="55"/>
      <c r="V315" s="55"/>
      <c r="W315" s="55"/>
      <c r="X315" s="55"/>
      <c r="Y315" s="55"/>
      <c r="Z315" s="55"/>
      <c r="AA315" s="55"/>
      <c r="AB315" s="55"/>
      <c r="AC315" s="55"/>
      <c r="AD315" s="55"/>
      <c r="AE315" s="55"/>
      <c r="AF315" s="55"/>
      <c r="AG315" s="55"/>
      <c r="AH315" s="55"/>
      <c r="AI315" s="55"/>
      <c r="AJ315" s="55"/>
      <c r="AK315" s="55"/>
      <c r="AL315" s="55"/>
      <c r="AM315" s="55"/>
      <c r="AN315" s="55"/>
      <c r="AO315" s="55"/>
      <c r="AP315" s="55"/>
      <c r="AQ315" s="55"/>
      <c r="AR315" s="55"/>
      <c r="AS315" s="55"/>
      <c r="AT315" s="55"/>
      <c r="AU315" s="55"/>
      <c r="AV315" s="55"/>
      <c r="AW315" s="55"/>
      <c r="AX315" s="55"/>
      <c r="AY315" s="55"/>
      <c r="AZ315" s="55"/>
      <c r="BA315" s="55"/>
      <c r="BB315" s="55"/>
      <c r="BC315" s="55"/>
      <c r="BD315" s="55"/>
      <c r="BE315" s="55"/>
      <c r="BF315" s="55"/>
      <c r="BG315" s="55"/>
      <c r="BH315" s="55"/>
      <c r="BI315" s="55"/>
      <c r="BJ315" s="55"/>
      <c r="BK315" s="55"/>
      <c r="BL315" s="55"/>
      <c r="BM315" s="55"/>
      <c r="BN315" s="55"/>
      <c r="BO315" s="55"/>
      <c r="BP315" s="55"/>
      <c r="BQ315" s="55"/>
      <c r="BR315" s="55"/>
      <c r="BS315" s="55"/>
      <c r="BT315" s="55"/>
      <c r="BU315" s="55"/>
      <c r="BV315" s="55"/>
      <c r="BW315" s="55"/>
      <c r="BX315" s="55"/>
      <c r="BY315" s="55"/>
      <c r="BZ315" s="55"/>
      <c r="CA315" s="55"/>
      <c r="CB315" s="55"/>
      <c r="CC315" s="55"/>
      <c r="CD315" s="55"/>
      <c r="CE315" s="55"/>
      <c r="CF315" s="55"/>
      <c r="CG315" s="55"/>
      <c r="CH315" s="55"/>
      <c r="CI315" s="55"/>
      <c r="CJ315" s="55"/>
      <c r="CK315" s="55"/>
      <c r="CL315" s="55"/>
      <c r="CM315" s="55"/>
      <c r="CN315" s="55"/>
      <c r="CO315" s="55"/>
      <c r="CP315" s="55"/>
      <c r="CQ315" s="55"/>
      <c r="CR315" s="55"/>
      <c r="CS315" s="55"/>
      <c r="CT315" s="55"/>
      <c r="CU315" s="55"/>
      <c r="CV315" s="55"/>
      <c r="CW315" s="55"/>
      <c r="CX315" s="55"/>
      <c r="CY315" s="55"/>
      <c r="CZ315" s="55"/>
      <c r="DA315" s="55"/>
      <c r="DB315" s="55"/>
      <c r="DC315" s="55"/>
      <c r="DD315" s="55"/>
      <c r="DE315" s="55"/>
      <c r="DF315" s="55"/>
      <c r="DG315" s="55"/>
      <c r="DH315" s="55"/>
      <c r="DI315" s="55"/>
      <c r="DJ315" s="55"/>
      <c r="DK315" s="55"/>
      <c r="DL315" s="55"/>
      <c r="DM315" s="55"/>
      <c r="DN315" s="55"/>
      <c r="DO315" s="55"/>
      <c r="DP315" s="55"/>
      <c r="DQ315" s="55"/>
      <c r="DR315" s="55"/>
      <c r="DS315" s="55"/>
      <c r="DT315" s="55"/>
      <c r="DU315" s="55"/>
      <c r="DV315" s="55"/>
      <c r="DW315" s="55"/>
      <c r="DX315" s="55"/>
      <c r="DY315" s="55"/>
      <c r="DZ315" s="55"/>
      <c r="EA315" s="55"/>
      <c r="EB315" s="55"/>
      <c r="EC315" s="55"/>
      <c r="ED315" s="55"/>
      <c r="EE315" s="55"/>
      <c r="EF315" s="55"/>
      <c r="EG315" s="55"/>
      <c r="EH315" s="55"/>
      <c r="EI315" s="55"/>
      <c r="EJ315" s="55"/>
      <c r="EK315" s="55"/>
      <c r="EL315" s="55"/>
      <c r="EM315" s="55"/>
      <c r="EN315" s="55"/>
      <c r="EO315" s="55"/>
      <c r="EP315" s="55"/>
      <c r="EQ315" s="55"/>
      <c r="ER315" s="55"/>
      <c r="ES315" s="55"/>
      <c r="ET315" s="55"/>
      <c r="EU315" s="55"/>
      <c r="EV315" s="55"/>
      <c r="EW315" s="55"/>
      <c r="EX315" s="55"/>
      <c r="EY315" s="55"/>
      <c r="EZ315" s="55"/>
      <c r="FA315" s="55"/>
      <c r="FB315" s="55"/>
      <c r="FC315" s="55"/>
      <c r="FD315" s="55"/>
      <c r="FE315" s="55"/>
      <c r="FF315" s="55"/>
      <c r="FG315" s="55"/>
      <c r="FH315" s="55"/>
      <c r="FI315" s="55"/>
      <c r="FJ315" s="55"/>
      <c r="FK315" s="55"/>
      <c r="FL315" s="55"/>
      <c r="FM315" s="55"/>
      <c r="FN315" s="55"/>
      <c r="FO315" s="55"/>
      <c r="FP315" s="55"/>
      <c r="FQ315" s="55"/>
      <c r="FR315" s="55"/>
      <c r="FS315" s="55"/>
      <c r="FT315" s="55"/>
      <c r="FU315" s="55"/>
      <c r="FV315" s="55"/>
      <c r="FW315" s="55"/>
      <c r="FX315" s="55"/>
      <c r="FY315" s="55"/>
      <c r="FZ315" s="55"/>
      <c r="GA315" s="55"/>
      <c r="GB315" s="55"/>
      <c r="GC315" s="55"/>
      <c r="GD315" s="55"/>
      <c r="GE315" s="55"/>
      <c r="GF315" s="55"/>
      <c r="GG315" s="55"/>
      <c r="GH315" s="55"/>
      <c r="GI315" s="55"/>
      <c r="GJ315" s="55"/>
      <c r="GK315" s="55"/>
      <c r="GL315" s="55"/>
      <c r="GM315" s="55"/>
    </row>
    <row r="316" spans="1:195" x14ac:dyDescent="0.2">
      <c r="A316" s="55"/>
      <c r="B316" s="55"/>
      <c r="C316" s="55"/>
      <c r="D316" s="55"/>
      <c r="E316" s="55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55"/>
      <c r="Q316" s="55"/>
      <c r="R316" s="55"/>
      <c r="S316" s="55"/>
      <c r="T316" s="55"/>
      <c r="U316" s="55"/>
      <c r="V316" s="55"/>
      <c r="W316" s="55"/>
      <c r="X316" s="55"/>
      <c r="Y316" s="55"/>
      <c r="Z316" s="55"/>
      <c r="AA316" s="55"/>
      <c r="AB316" s="55"/>
      <c r="AC316" s="55"/>
      <c r="AD316" s="55"/>
      <c r="AE316" s="55"/>
      <c r="AF316" s="55"/>
      <c r="AG316" s="55"/>
      <c r="AH316" s="55"/>
      <c r="AI316" s="55"/>
      <c r="AJ316" s="55"/>
      <c r="AK316" s="55"/>
      <c r="AL316" s="55"/>
      <c r="AM316" s="55"/>
      <c r="AN316" s="55"/>
      <c r="AO316" s="55"/>
      <c r="AP316" s="55"/>
      <c r="AQ316" s="55"/>
      <c r="AR316" s="55"/>
      <c r="AS316" s="55"/>
      <c r="AT316" s="55"/>
      <c r="AU316" s="55"/>
      <c r="AV316" s="55"/>
      <c r="AW316" s="55"/>
      <c r="AX316" s="55"/>
      <c r="AY316" s="55"/>
      <c r="AZ316" s="55"/>
      <c r="BA316" s="55"/>
      <c r="BB316" s="55"/>
      <c r="BC316" s="55"/>
      <c r="BD316" s="55"/>
      <c r="BE316" s="55"/>
      <c r="BF316" s="55"/>
      <c r="BG316" s="55"/>
      <c r="BH316" s="55"/>
      <c r="BI316" s="55"/>
      <c r="BJ316" s="55"/>
      <c r="BK316" s="55"/>
      <c r="BL316" s="55"/>
      <c r="BM316" s="55"/>
      <c r="BN316" s="55"/>
      <c r="BO316" s="55"/>
      <c r="BP316" s="55"/>
      <c r="BQ316" s="55"/>
      <c r="BR316" s="55"/>
      <c r="BS316" s="55"/>
      <c r="BT316" s="55"/>
      <c r="BU316" s="55"/>
      <c r="BV316" s="55"/>
      <c r="BW316" s="55"/>
      <c r="BX316" s="55"/>
      <c r="BY316" s="55"/>
      <c r="BZ316" s="55"/>
      <c r="CA316" s="55"/>
      <c r="CB316" s="55"/>
      <c r="CC316" s="55"/>
      <c r="CD316" s="55"/>
      <c r="CE316" s="55"/>
      <c r="CF316" s="55"/>
      <c r="CG316" s="55"/>
      <c r="CH316" s="55"/>
      <c r="CI316" s="55"/>
      <c r="CJ316" s="55"/>
      <c r="CK316" s="55"/>
      <c r="CL316" s="55"/>
      <c r="CM316" s="55"/>
      <c r="CN316" s="55"/>
      <c r="CO316" s="55"/>
      <c r="CP316" s="55"/>
      <c r="CQ316" s="55"/>
      <c r="CR316" s="55"/>
      <c r="CS316" s="55"/>
      <c r="CT316" s="55"/>
      <c r="CU316" s="55"/>
      <c r="CV316" s="55"/>
      <c r="CW316" s="55"/>
      <c r="CX316" s="55"/>
      <c r="CY316" s="55"/>
      <c r="CZ316" s="55"/>
      <c r="DA316" s="55"/>
      <c r="DB316" s="55"/>
      <c r="DC316" s="55"/>
      <c r="DD316" s="55"/>
      <c r="DE316" s="55"/>
      <c r="DF316" s="55"/>
      <c r="DG316" s="55"/>
      <c r="DH316" s="55"/>
      <c r="DI316" s="55"/>
      <c r="DJ316" s="55"/>
      <c r="DK316" s="55"/>
      <c r="DL316" s="55"/>
      <c r="DM316" s="55"/>
      <c r="DN316" s="55"/>
      <c r="DO316" s="55"/>
      <c r="DP316" s="55"/>
      <c r="DQ316" s="55"/>
      <c r="DR316" s="55"/>
      <c r="DS316" s="55"/>
      <c r="DT316" s="55"/>
      <c r="DU316" s="55"/>
      <c r="DV316" s="55"/>
      <c r="DW316" s="55"/>
      <c r="DX316" s="55"/>
      <c r="DY316" s="55"/>
      <c r="DZ316" s="55"/>
      <c r="EA316" s="55"/>
      <c r="EB316" s="55"/>
      <c r="EC316" s="55"/>
      <c r="ED316" s="55"/>
      <c r="EE316" s="55"/>
      <c r="EF316" s="55"/>
      <c r="EG316" s="55"/>
      <c r="EH316" s="55"/>
      <c r="EI316" s="55"/>
      <c r="EJ316" s="55"/>
      <c r="EK316" s="55"/>
      <c r="EL316" s="55"/>
      <c r="EM316" s="55"/>
      <c r="EN316" s="55"/>
      <c r="EO316" s="55"/>
      <c r="EP316" s="55"/>
      <c r="EQ316" s="55"/>
      <c r="ER316" s="55"/>
      <c r="ES316" s="55"/>
      <c r="ET316" s="55"/>
      <c r="EU316" s="55"/>
      <c r="EV316" s="55"/>
      <c r="EW316" s="55"/>
      <c r="EX316" s="55"/>
      <c r="EY316" s="55"/>
      <c r="EZ316" s="55"/>
      <c r="FA316" s="55"/>
      <c r="FB316" s="55"/>
      <c r="FC316" s="55"/>
      <c r="FD316" s="55"/>
      <c r="FE316" s="55"/>
      <c r="FF316" s="55"/>
      <c r="FG316" s="55"/>
      <c r="FH316" s="55"/>
      <c r="FI316" s="55"/>
      <c r="FJ316" s="55"/>
      <c r="FK316" s="55"/>
      <c r="FL316" s="55"/>
      <c r="FM316" s="55"/>
      <c r="FN316" s="55"/>
      <c r="FO316" s="55"/>
      <c r="FP316" s="55"/>
      <c r="FQ316" s="55"/>
      <c r="FR316" s="55"/>
      <c r="FS316" s="55"/>
      <c r="FT316" s="55"/>
      <c r="FU316" s="55"/>
      <c r="FV316" s="55"/>
      <c r="FW316" s="55"/>
      <c r="FX316" s="55"/>
      <c r="FY316" s="55"/>
      <c r="FZ316" s="55"/>
      <c r="GA316" s="55"/>
      <c r="GB316" s="55"/>
      <c r="GC316" s="55"/>
      <c r="GD316" s="55"/>
      <c r="GE316" s="55"/>
      <c r="GF316" s="55"/>
      <c r="GG316" s="55"/>
      <c r="GH316" s="55"/>
      <c r="GI316" s="55"/>
      <c r="GJ316" s="55"/>
      <c r="GK316" s="55"/>
      <c r="GL316" s="55"/>
      <c r="GM316" s="55"/>
    </row>
    <row r="317" spans="1:195" x14ac:dyDescent="0.2">
      <c r="A317" s="55"/>
      <c r="B317" s="55"/>
      <c r="C317" s="55"/>
      <c r="D317" s="55"/>
      <c r="E317" s="55"/>
      <c r="F317" s="55"/>
      <c r="G317" s="55"/>
      <c r="H317" s="55"/>
      <c r="I317" s="55"/>
      <c r="J317" s="55"/>
      <c r="K317" s="55"/>
      <c r="L317" s="55"/>
      <c r="M317" s="55"/>
      <c r="N317" s="55"/>
      <c r="O317" s="55"/>
      <c r="P317" s="55"/>
      <c r="Q317" s="55"/>
      <c r="R317" s="55"/>
      <c r="S317" s="55"/>
      <c r="T317" s="55"/>
      <c r="U317" s="55"/>
      <c r="V317" s="55"/>
      <c r="W317" s="55"/>
      <c r="X317" s="55"/>
      <c r="Y317" s="55"/>
      <c r="Z317" s="55"/>
      <c r="AA317" s="55"/>
      <c r="AB317" s="55"/>
      <c r="AC317" s="55"/>
      <c r="AD317" s="55"/>
      <c r="AE317" s="55"/>
      <c r="AF317" s="55"/>
      <c r="AG317" s="55"/>
      <c r="AH317" s="55"/>
      <c r="AI317" s="55"/>
      <c r="AJ317" s="55"/>
      <c r="AK317" s="55"/>
      <c r="AL317" s="55"/>
      <c r="AM317" s="55"/>
      <c r="AN317" s="55"/>
      <c r="AO317" s="55"/>
      <c r="AP317" s="55"/>
      <c r="AQ317" s="55"/>
      <c r="AR317" s="55"/>
      <c r="AS317" s="55"/>
      <c r="AT317" s="55"/>
      <c r="AU317" s="55"/>
      <c r="AV317" s="55"/>
      <c r="AW317" s="55"/>
      <c r="AX317" s="55"/>
      <c r="AY317" s="55"/>
      <c r="AZ317" s="55"/>
      <c r="BA317" s="55"/>
      <c r="BB317" s="55"/>
      <c r="BC317" s="55"/>
      <c r="BD317" s="55"/>
      <c r="BE317" s="55"/>
      <c r="BF317" s="55"/>
      <c r="BG317" s="55"/>
      <c r="BH317" s="55"/>
      <c r="BI317" s="55"/>
      <c r="BJ317" s="55"/>
      <c r="BK317" s="55"/>
      <c r="BL317" s="55"/>
      <c r="BM317" s="55"/>
      <c r="BN317" s="55"/>
      <c r="BO317" s="55"/>
      <c r="BP317" s="55"/>
      <c r="BQ317" s="55"/>
      <c r="BR317" s="55"/>
      <c r="BS317" s="55"/>
      <c r="BT317" s="55"/>
      <c r="BU317" s="55"/>
      <c r="BV317" s="55"/>
      <c r="BW317" s="55"/>
      <c r="BX317" s="55"/>
      <c r="BY317" s="55"/>
      <c r="BZ317" s="55"/>
      <c r="CA317" s="55"/>
      <c r="CB317" s="55"/>
      <c r="CC317" s="55"/>
      <c r="CD317" s="55"/>
      <c r="CE317" s="55"/>
      <c r="CF317" s="55"/>
      <c r="CG317" s="55"/>
      <c r="CH317" s="55"/>
      <c r="CI317" s="55"/>
      <c r="CJ317" s="55"/>
      <c r="CK317" s="55"/>
      <c r="CL317" s="55"/>
      <c r="CM317" s="55"/>
      <c r="CN317" s="55"/>
      <c r="CO317" s="55"/>
      <c r="CP317" s="55"/>
      <c r="CQ317" s="55"/>
      <c r="CR317" s="55"/>
      <c r="CS317" s="55"/>
      <c r="CT317" s="55"/>
      <c r="CU317" s="55"/>
      <c r="CV317" s="55"/>
      <c r="CW317" s="55"/>
      <c r="CX317" s="55"/>
      <c r="CY317" s="55"/>
      <c r="CZ317" s="55"/>
      <c r="DA317" s="55"/>
      <c r="DB317" s="55"/>
      <c r="DC317" s="55"/>
      <c r="DD317" s="55"/>
      <c r="DE317" s="55"/>
      <c r="DF317" s="55"/>
      <c r="DG317" s="55"/>
      <c r="DH317" s="55"/>
      <c r="DI317" s="55"/>
      <c r="DJ317" s="55"/>
      <c r="DK317" s="55"/>
      <c r="DL317" s="55"/>
      <c r="DM317" s="55"/>
      <c r="DN317" s="55"/>
      <c r="DO317" s="55"/>
      <c r="DP317" s="55"/>
      <c r="DQ317" s="55"/>
      <c r="DR317" s="55"/>
      <c r="DS317" s="55"/>
      <c r="DT317" s="55"/>
      <c r="DU317" s="55"/>
      <c r="DV317" s="55"/>
      <c r="DW317" s="55"/>
      <c r="DX317" s="55"/>
      <c r="DY317" s="55"/>
      <c r="DZ317" s="55"/>
      <c r="EA317" s="55"/>
      <c r="EB317" s="55"/>
      <c r="EC317" s="55"/>
      <c r="ED317" s="55"/>
      <c r="EE317" s="55"/>
      <c r="EF317" s="55"/>
      <c r="EG317" s="55"/>
      <c r="EH317" s="55"/>
      <c r="EI317" s="55"/>
      <c r="EJ317" s="55"/>
      <c r="EK317" s="55"/>
      <c r="EL317" s="55"/>
      <c r="EM317" s="55"/>
      <c r="EN317" s="55"/>
      <c r="EO317" s="55"/>
      <c r="EP317" s="55"/>
      <c r="EQ317" s="55"/>
      <c r="ER317" s="55"/>
      <c r="ES317" s="55"/>
      <c r="ET317" s="55"/>
      <c r="EU317" s="55"/>
      <c r="EV317" s="55"/>
      <c r="EW317" s="55"/>
      <c r="EX317" s="55"/>
      <c r="EY317" s="55"/>
      <c r="EZ317" s="55"/>
      <c r="FA317" s="55"/>
      <c r="FB317" s="55"/>
      <c r="FC317" s="55"/>
      <c r="FD317" s="55"/>
      <c r="FE317" s="55"/>
      <c r="FF317" s="55"/>
      <c r="FG317" s="55"/>
      <c r="FH317" s="55"/>
      <c r="FI317" s="55"/>
      <c r="FJ317" s="55"/>
      <c r="FK317" s="55"/>
      <c r="FL317" s="55"/>
      <c r="FM317" s="55"/>
      <c r="FN317" s="55"/>
      <c r="FO317" s="55"/>
      <c r="FP317" s="55"/>
      <c r="FQ317" s="55"/>
      <c r="FR317" s="55"/>
      <c r="FS317" s="55"/>
      <c r="FT317" s="55"/>
      <c r="FU317" s="55"/>
      <c r="FV317" s="55"/>
      <c r="FW317" s="55"/>
      <c r="FX317" s="55"/>
      <c r="FY317" s="55"/>
      <c r="FZ317" s="55"/>
      <c r="GA317" s="55"/>
      <c r="GB317" s="55"/>
      <c r="GC317" s="55"/>
      <c r="GD317" s="55"/>
      <c r="GE317" s="55"/>
      <c r="GF317" s="55"/>
      <c r="GG317" s="55"/>
      <c r="GH317" s="55"/>
      <c r="GI317" s="55"/>
      <c r="GJ317" s="55"/>
      <c r="GK317" s="55"/>
      <c r="GL317" s="55"/>
      <c r="GM317" s="55"/>
    </row>
    <row r="318" spans="1:195" x14ac:dyDescent="0.2">
      <c r="A318" s="55"/>
      <c r="B318" s="55"/>
      <c r="C318" s="55"/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55"/>
      <c r="X318" s="55"/>
      <c r="Y318" s="55"/>
      <c r="Z318" s="55"/>
      <c r="AA318" s="55"/>
      <c r="AB318" s="55"/>
      <c r="AC318" s="55"/>
      <c r="AD318" s="55"/>
      <c r="AE318" s="55"/>
      <c r="AF318" s="55"/>
      <c r="AG318" s="55"/>
      <c r="AH318" s="55"/>
      <c r="AI318" s="55"/>
      <c r="AJ318" s="55"/>
      <c r="AK318" s="55"/>
      <c r="AL318" s="55"/>
      <c r="AM318" s="55"/>
      <c r="AN318" s="55"/>
      <c r="AO318" s="55"/>
      <c r="AP318" s="55"/>
      <c r="AQ318" s="55"/>
      <c r="AR318" s="55"/>
      <c r="AS318" s="55"/>
      <c r="AT318" s="55"/>
      <c r="AU318" s="55"/>
      <c r="AV318" s="55"/>
      <c r="AW318" s="55"/>
      <c r="AX318" s="55"/>
      <c r="AY318" s="55"/>
      <c r="AZ318" s="55"/>
      <c r="BA318" s="55"/>
      <c r="BB318" s="55"/>
      <c r="BC318" s="55"/>
      <c r="BD318" s="55"/>
      <c r="BE318" s="55"/>
      <c r="BF318" s="55"/>
      <c r="BG318" s="55"/>
      <c r="BH318" s="55"/>
      <c r="BI318" s="55"/>
      <c r="BJ318" s="55"/>
      <c r="BK318" s="55"/>
      <c r="BL318" s="55"/>
      <c r="BM318" s="55"/>
      <c r="BN318" s="55"/>
      <c r="BO318" s="55"/>
      <c r="BP318" s="55"/>
      <c r="BQ318" s="55"/>
      <c r="BR318" s="55"/>
      <c r="BS318" s="55"/>
      <c r="BT318" s="55"/>
      <c r="BU318" s="55"/>
      <c r="BV318" s="55"/>
      <c r="BW318" s="55"/>
      <c r="BX318" s="55"/>
      <c r="BY318" s="55"/>
      <c r="BZ318" s="55"/>
      <c r="CA318" s="55"/>
      <c r="CB318" s="55"/>
      <c r="CC318" s="55"/>
      <c r="CD318" s="55"/>
      <c r="CE318" s="55"/>
      <c r="CF318" s="55"/>
      <c r="CG318" s="55"/>
      <c r="CH318" s="55"/>
      <c r="CI318" s="55"/>
      <c r="CJ318" s="55"/>
      <c r="CK318" s="55"/>
      <c r="CL318" s="55"/>
      <c r="CM318" s="55"/>
      <c r="CN318" s="55"/>
      <c r="CO318" s="55"/>
      <c r="CP318" s="55"/>
      <c r="CQ318" s="55"/>
      <c r="CR318" s="55"/>
      <c r="CS318" s="55"/>
      <c r="CT318" s="55"/>
      <c r="CU318" s="55"/>
      <c r="CV318" s="55"/>
      <c r="CW318" s="55"/>
      <c r="CX318" s="55"/>
      <c r="CY318" s="55"/>
      <c r="CZ318" s="55"/>
      <c r="DA318" s="55"/>
      <c r="DB318" s="55"/>
      <c r="DC318" s="55"/>
      <c r="DD318" s="55"/>
      <c r="DE318" s="55"/>
      <c r="DF318" s="55"/>
      <c r="DG318" s="55"/>
      <c r="DH318" s="55"/>
      <c r="DI318" s="55"/>
      <c r="DJ318" s="55"/>
      <c r="DK318" s="55"/>
      <c r="DL318" s="55"/>
      <c r="DM318" s="55"/>
      <c r="DN318" s="55"/>
      <c r="DO318" s="55"/>
      <c r="DP318" s="55"/>
      <c r="DQ318" s="55"/>
      <c r="DR318" s="55"/>
      <c r="DS318" s="55"/>
      <c r="DT318" s="55"/>
      <c r="DU318" s="55"/>
      <c r="DV318" s="55"/>
      <c r="DW318" s="55"/>
      <c r="DX318" s="55"/>
      <c r="DY318" s="55"/>
      <c r="DZ318" s="55"/>
      <c r="EA318" s="55"/>
      <c r="EB318" s="55"/>
      <c r="EC318" s="55"/>
      <c r="ED318" s="55"/>
      <c r="EE318" s="55"/>
      <c r="EF318" s="55"/>
      <c r="EG318" s="55"/>
      <c r="EH318" s="55"/>
      <c r="EI318" s="55"/>
      <c r="EJ318" s="55"/>
      <c r="EK318" s="55"/>
      <c r="EL318" s="55"/>
      <c r="EM318" s="55"/>
      <c r="EN318" s="55"/>
      <c r="EO318" s="55"/>
      <c r="EP318" s="55"/>
      <c r="EQ318" s="55"/>
      <c r="ER318" s="55"/>
      <c r="ES318" s="55"/>
      <c r="ET318" s="55"/>
      <c r="EU318" s="55"/>
      <c r="EV318" s="55"/>
      <c r="EW318" s="55"/>
      <c r="EX318" s="55"/>
      <c r="EY318" s="55"/>
      <c r="EZ318" s="55"/>
      <c r="FA318" s="55"/>
      <c r="FB318" s="55"/>
      <c r="FC318" s="55"/>
      <c r="FD318" s="55"/>
      <c r="FE318" s="55"/>
      <c r="FF318" s="55"/>
      <c r="FG318" s="55"/>
      <c r="FH318" s="55"/>
      <c r="FI318" s="55"/>
      <c r="FJ318" s="55"/>
      <c r="FK318" s="55"/>
      <c r="FL318" s="55"/>
      <c r="FM318" s="55"/>
      <c r="FN318" s="55"/>
      <c r="FO318" s="55"/>
      <c r="FP318" s="55"/>
      <c r="FQ318" s="55"/>
      <c r="FR318" s="55"/>
      <c r="FS318" s="55"/>
      <c r="FT318" s="55"/>
      <c r="FU318" s="55"/>
      <c r="FV318" s="55"/>
      <c r="FW318" s="55"/>
      <c r="FX318" s="55"/>
      <c r="FY318" s="55"/>
      <c r="FZ318" s="55"/>
      <c r="GA318" s="55"/>
      <c r="GB318" s="55"/>
      <c r="GC318" s="55"/>
      <c r="GD318" s="55"/>
      <c r="GE318" s="55"/>
      <c r="GF318" s="55"/>
      <c r="GG318" s="55"/>
      <c r="GH318" s="55"/>
      <c r="GI318" s="55"/>
      <c r="GJ318" s="55"/>
      <c r="GK318" s="55"/>
      <c r="GL318" s="55"/>
      <c r="GM318" s="55"/>
    </row>
    <row r="319" spans="1:195" x14ac:dyDescent="0.2">
      <c r="A319" s="55"/>
      <c r="B319" s="55"/>
      <c r="C319" s="55"/>
      <c r="D319" s="55"/>
      <c r="E319" s="55"/>
      <c r="F319" s="55"/>
      <c r="G319" s="55"/>
      <c r="H319" s="55"/>
      <c r="I319" s="55"/>
      <c r="J319" s="55"/>
      <c r="K319" s="55"/>
      <c r="L319" s="55"/>
      <c r="M319" s="55"/>
      <c r="N319" s="55"/>
      <c r="O319" s="55"/>
      <c r="P319" s="55"/>
      <c r="Q319" s="55"/>
      <c r="R319" s="55"/>
      <c r="S319" s="55"/>
      <c r="T319" s="55"/>
      <c r="U319" s="55"/>
      <c r="V319" s="55"/>
      <c r="W319" s="55"/>
      <c r="X319" s="55"/>
      <c r="Y319" s="55"/>
      <c r="Z319" s="55"/>
      <c r="AA319" s="55"/>
      <c r="AB319" s="55"/>
      <c r="AC319" s="55"/>
      <c r="AD319" s="55"/>
      <c r="AE319" s="55"/>
      <c r="AF319" s="55"/>
      <c r="AG319" s="55"/>
      <c r="AH319" s="55"/>
      <c r="AI319" s="55"/>
      <c r="AJ319" s="55"/>
      <c r="AK319" s="55"/>
      <c r="AL319" s="55"/>
      <c r="AM319" s="55"/>
      <c r="AN319" s="55"/>
      <c r="AO319" s="55"/>
      <c r="AP319" s="55"/>
      <c r="AQ319" s="55"/>
      <c r="AR319" s="55"/>
      <c r="AS319" s="55"/>
      <c r="AT319" s="55"/>
      <c r="AU319" s="55"/>
      <c r="AV319" s="55"/>
      <c r="AW319" s="55"/>
      <c r="AX319" s="55"/>
      <c r="AY319" s="55"/>
      <c r="AZ319" s="55"/>
      <c r="BA319" s="55"/>
      <c r="BB319" s="55"/>
      <c r="BC319" s="55"/>
      <c r="BD319" s="55"/>
      <c r="BE319" s="55"/>
      <c r="BF319" s="55"/>
      <c r="BG319" s="55"/>
      <c r="BH319" s="55"/>
      <c r="BI319" s="55"/>
      <c r="BJ319" s="55"/>
      <c r="BK319" s="55"/>
      <c r="BL319" s="55"/>
      <c r="BM319" s="55"/>
      <c r="BN319" s="55"/>
      <c r="BO319" s="55"/>
      <c r="BP319" s="55"/>
      <c r="BQ319" s="55"/>
      <c r="BR319" s="55"/>
      <c r="BS319" s="55"/>
      <c r="BT319" s="55"/>
      <c r="BU319" s="55"/>
      <c r="BV319" s="55"/>
      <c r="BW319" s="55"/>
      <c r="BX319" s="55"/>
      <c r="BY319" s="55"/>
      <c r="BZ319" s="55"/>
      <c r="CA319" s="55"/>
      <c r="CB319" s="55"/>
      <c r="CC319" s="55"/>
      <c r="CD319" s="55"/>
      <c r="CE319" s="55"/>
      <c r="CF319" s="55"/>
      <c r="CG319" s="55"/>
      <c r="CH319" s="55"/>
      <c r="CI319" s="55"/>
      <c r="CJ319" s="55"/>
      <c r="CK319" s="55"/>
      <c r="CL319" s="55"/>
      <c r="CM319" s="55"/>
      <c r="CN319" s="55"/>
      <c r="CO319" s="55"/>
      <c r="CP319" s="55"/>
      <c r="CQ319" s="55"/>
      <c r="CR319" s="55"/>
      <c r="CS319" s="55"/>
      <c r="CT319" s="55"/>
      <c r="CU319" s="55"/>
      <c r="CV319" s="55"/>
      <c r="CW319" s="55"/>
      <c r="CX319" s="55"/>
      <c r="CY319" s="55"/>
      <c r="CZ319" s="55"/>
      <c r="DA319" s="55"/>
      <c r="DB319" s="55"/>
      <c r="DC319" s="55"/>
      <c r="DD319" s="55"/>
      <c r="DE319" s="55"/>
      <c r="DF319" s="55"/>
      <c r="DG319" s="55"/>
      <c r="DH319" s="55"/>
      <c r="DI319" s="55"/>
      <c r="DJ319" s="55"/>
      <c r="DK319" s="55"/>
      <c r="DL319" s="55"/>
      <c r="DM319" s="55"/>
      <c r="DN319" s="55"/>
      <c r="DO319" s="55"/>
      <c r="DP319" s="55"/>
      <c r="DQ319" s="55"/>
      <c r="DR319" s="55"/>
      <c r="DS319" s="55"/>
      <c r="DT319" s="55"/>
      <c r="DU319" s="55"/>
      <c r="DV319" s="55"/>
      <c r="DW319" s="55"/>
      <c r="DX319" s="55"/>
      <c r="DY319" s="55"/>
      <c r="DZ319" s="55"/>
      <c r="EA319" s="55"/>
      <c r="EB319" s="55"/>
      <c r="EC319" s="55"/>
      <c r="ED319" s="55"/>
      <c r="EE319" s="55"/>
      <c r="EF319" s="55"/>
      <c r="EG319" s="55"/>
      <c r="EH319" s="55"/>
      <c r="EI319" s="55"/>
      <c r="EJ319" s="55"/>
      <c r="EK319" s="55"/>
      <c r="EL319" s="55"/>
      <c r="EM319" s="55"/>
      <c r="EN319" s="55"/>
      <c r="EO319" s="55"/>
      <c r="EP319" s="55"/>
      <c r="EQ319" s="55"/>
      <c r="ER319" s="55"/>
      <c r="ES319" s="55"/>
      <c r="ET319" s="55"/>
      <c r="EU319" s="55"/>
      <c r="EV319" s="55"/>
      <c r="EW319" s="55"/>
      <c r="EX319" s="55"/>
      <c r="EY319" s="55"/>
      <c r="EZ319" s="55"/>
      <c r="FA319" s="55"/>
      <c r="FB319" s="55"/>
      <c r="FC319" s="55"/>
      <c r="FD319" s="55"/>
      <c r="FE319" s="55"/>
      <c r="FF319" s="55"/>
      <c r="FG319" s="55"/>
      <c r="FH319" s="55"/>
      <c r="FI319" s="55"/>
      <c r="FJ319" s="55"/>
      <c r="FK319" s="55"/>
      <c r="FL319" s="55"/>
      <c r="FM319" s="55"/>
      <c r="FN319" s="55"/>
      <c r="FO319" s="55"/>
      <c r="FP319" s="55"/>
      <c r="FQ319" s="55"/>
      <c r="FR319" s="55"/>
      <c r="FS319" s="55"/>
      <c r="FT319" s="55"/>
      <c r="FU319" s="55"/>
      <c r="FV319" s="55"/>
      <c r="FW319" s="55"/>
      <c r="FX319" s="55"/>
      <c r="FY319" s="55"/>
      <c r="FZ319" s="55"/>
      <c r="GA319" s="55"/>
      <c r="GB319" s="55"/>
      <c r="GC319" s="55"/>
      <c r="GD319" s="55"/>
      <c r="GE319" s="55"/>
      <c r="GF319" s="55"/>
      <c r="GG319" s="55"/>
      <c r="GH319" s="55"/>
      <c r="GI319" s="55"/>
      <c r="GJ319" s="55"/>
      <c r="GK319" s="55"/>
      <c r="GL319" s="55"/>
      <c r="GM319" s="55"/>
    </row>
    <row r="320" spans="1:195" x14ac:dyDescent="0.2">
      <c r="A320" s="55"/>
      <c r="B320" s="55"/>
      <c r="C320" s="55"/>
      <c r="D320" s="55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5"/>
      <c r="R320" s="55"/>
      <c r="S320" s="55"/>
      <c r="T320" s="55"/>
      <c r="U320" s="55"/>
      <c r="V320" s="55"/>
      <c r="W320" s="55"/>
      <c r="X320" s="55"/>
      <c r="Y320" s="55"/>
      <c r="Z320" s="55"/>
      <c r="AA320" s="55"/>
      <c r="AB320" s="55"/>
      <c r="AC320" s="55"/>
      <c r="AD320" s="55"/>
      <c r="AE320" s="55"/>
      <c r="AF320" s="55"/>
      <c r="AG320" s="55"/>
      <c r="AH320" s="55"/>
      <c r="AI320" s="55"/>
      <c r="AJ320" s="55"/>
      <c r="AK320" s="55"/>
      <c r="AL320" s="55"/>
      <c r="AM320" s="55"/>
      <c r="AN320" s="55"/>
      <c r="AO320" s="55"/>
      <c r="AP320" s="55"/>
      <c r="AQ320" s="55"/>
      <c r="AR320" s="55"/>
      <c r="AS320" s="55"/>
      <c r="AT320" s="55"/>
      <c r="AU320" s="55"/>
      <c r="AV320" s="55"/>
      <c r="AW320" s="55"/>
      <c r="AX320" s="55"/>
      <c r="AY320" s="55"/>
      <c r="AZ320" s="55"/>
      <c r="BA320" s="55"/>
      <c r="BB320" s="55"/>
      <c r="BC320" s="55"/>
      <c r="BD320" s="55"/>
      <c r="BE320" s="55"/>
      <c r="BF320" s="55"/>
      <c r="BG320" s="55"/>
      <c r="BH320" s="55"/>
      <c r="BI320" s="55"/>
      <c r="BJ320" s="55"/>
      <c r="BK320" s="55"/>
      <c r="BL320" s="55"/>
      <c r="BM320" s="55"/>
      <c r="BN320" s="55"/>
      <c r="BO320" s="55"/>
      <c r="BP320" s="55"/>
      <c r="BQ320" s="55"/>
      <c r="BR320" s="55"/>
      <c r="BS320" s="55"/>
      <c r="BT320" s="55"/>
      <c r="BU320" s="55"/>
      <c r="BV320" s="55"/>
      <c r="BW320" s="55"/>
      <c r="BX320" s="55"/>
      <c r="BY320" s="55"/>
      <c r="BZ320" s="55"/>
      <c r="CA320" s="55"/>
      <c r="CB320" s="55"/>
      <c r="CC320" s="55"/>
      <c r="CD320" s="55"/>
      <c r="CE320" s="55"/>
      <c r="CF320" s="55"/>
      <c r="CG320" s="55"/>
      <c r="CH320" s="55"/>
      <c r="CI320" s="55"/>
      <c r="CJ320" s="55"/>
      <c r="CK320" s="55"/>
      <c r="CL320" s="55"/>
      <c r="CM320" s="55"/>
      <c r="CN320" s="55"/>
      <c r="CO320" s="55"/>
      <c r="CP320" s="55"/>
      <c r="CQ320" s="55"/>
      <c r="CR320" s="55"/>
      <c r="CS320" s="55"/>
      <c r="CT320" s="55"/>
      <c r="CU320" s="55"/>
      <c r="CV320" s="55"/>
      <c r="CW320" s="55"/>
      <c r="CX320" s="55"/>
      <c r="CY320" s="55"/>
      <c r="CZ320" s="55"/>
      <c r="DA320" s="55"/>
      <c r="DB320" s="55"/>
      <c r="DC320" s="55"/>
      <c r="DD320" s="55"/>
      <c r="DE320" s="55"/>
      <c r="DF320" s="55"/>
      <c r="DG320" s="55"/>
      <c r="DH320" s="55"/>
      <c r="DI320" s="55"/>
      <c r="DJ320" s="55"/>
      <c r="DK320" s="55"/>
      <c r="DL320" s="55"/>
      <c r="DM320" s="55"/>
      <c r="DN320" s="55"/>
      <c r="DO320" s="55"/>
      <c r="DP320" s="55"/>
      <c r="DQ320" s="55"/>
      <c r="DR320" s="55"/>
      <c r="DS320" s="55"/>
      <c r="DT320" s="55"/>
      <c r="DU320" s="55"/>
      <c r="DV320" s="55"/>
      <c r="DW320" s="55"/>
      <c r="DX320" s="55"/>
      <c r="DY320" s="55"/>
      <c r="DZ320" s="55"/>
      <c r="EA320" s="55"/>
      <c r="EB320" s="55"/>
      <c r="EC320" s="55"/>
      <c r="ED320" s="55"/>
      <c r="EE320" s="55"/>
      <c r="EF320" s="55"/>
      <c r="EG320" s="55"/>
      <c r="EH320" s="55"/>
      <c r="EI320" s="55"/>
      <c r="EJ320" s="55"/>
      <c r="EK320" s="55"/>
      <c r="EL320" s="55"/>
      <c r="EM320" s="55"/>
      <c r="EN320" s="55"/>
      <c r="EO320" s="55"/>
      <c r="EP320" s="55"/>
      <c r="EQ320" s="55"/>
      <c r="ER320" s="55"/>
      <c r="ES320" s="55"/>
      <c r="ET320" s="55"/>
      <c r="EU320" s="55"/>
      <c r="EV320" s="55"/>
      <c r="EW320" s="55"/>
      <c r="EX320" s="55"/>
      <c r="EY320" s="55"/>
      <c r="EZ320" s="55"/>
      <c r="FA320" s="55"/>
      <c r="FB320" s="55"/>
      <c r="FC320" s="55"/>
      <c r="FD320" s="55"/>
      <c r="FE320" s="55"/>
      <c r="FF320" s="55"/>
      <c r="FG320" s="55"/>
      <c r="FH320" s="55"/>
      <c r="FI320" s="55"/>
      <c r="FJ320" s="55"/>
      <c r="FK320" s="55"/>
      <c r="FL320" s="55"/>
      <c r="FM320" s="55"/>
      <c r="FN320" s="55"/>
      <c r="FO320" s="55"/>
      <c r="FP320" s="55"/>
      <c r="FQ320" s="55"/>
      <c r="FR320" s="55"/>
      <c r="FS320" s="55"/>
      <c r="FT320" s="55"/>
      <c r="FU320" s="55"/>
      <c r="FV320" s="55"/>
      <c r="FW320" s="55"/>
      <c r="FX320" s="55"/>
      <c r="FY320" s="55"/>
      <c r="FZ320" s="55"/>
      <c r="GA320" s="55"/>
      <c r="GB320" s="55"/>
      <c r="GC320" s="55"/>
      <c r="GD320" s="55"/>
      <c r="GE320" s="55"/>
      <c r="GF320" s="55"/>
      <c r="GG320" s="55"/>
      <c r="GH320" s="55"/>
      <c r="GI320" s="55"/>
      <c r="GJ320" s="55"/>
      <c r="GK320" s="55"/>
      <c r="GL320" s="55"/>
      <c r="GM320" s="55"/>
    </row>
    <row r="321" spans="1:195" x14ac:dyDescent="0.2">
      <c r="A321" s="55"/>
      <c r="B321" s="55"/>
      <c r="C321" s="55"/>
      <c r="D321" s="55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5"/>
      <c r="R321" s="55"/>
      <c r="S321" s="55"/>
      <c r="T321" s="55"/>
      <c r="U321" s="55"/>
      <c r="V321" s="55"/>
      <c r="W321" s="55"/>
      <c r="X321" s="55"/>
      <c r="Y321" s="55"/>
      <c r="Z321" s="55"/>
      <c r="AA321" s="55"/>
      <c r="AB321" s="55"/>
      <c r="AC321" s="55"/>
      <c r="AD321" s="55"/>
      <c r="AE321" s="55"/>
      <c r="AF321" s="55"/>
      <c r="AG321" s="55"/>
      <c r="AH321" s="55"/>
      <c r="AI321" s="55"/>
      <c r="AJ321" s="55"/>
      <c r="AK321" s="55"/>
      <c r="AL321" s="55"/>
      <c r="AM321" s="55"/>
      <c r="AN321" s="55"/>
      <c r="AO321" s="55"/>
      <c r="AP321" s="55"/>
      <c r="AQ321" s="55"/>
      <c r="AR321" s="55"/>
      <c r="AS321" s="55"/>
      <c r="AT321" s="55"/>
      <c r="AU321" s="55"/>
      <c r="AV321" s="55"/>
      <c r="AW321" s="55"/>
      <c r="AX321" s="55"/>
      <c r="AY321" s="55"/>
      <c r="AZ321" s="55"/>
      <c r="BA321" s="55"/>
      <c r="BB321" s="55"/>
      <c r="BC321" s="55"/>
      <c r="BD321" s="55"/>
      <c r="BE321" s="55"/>
      <c r="BF321" s="55"/>
      <c r="BG321" s="55"/>
      <c r="BH321" s="55"/>
      <c r="BI321" s="55"/>
      <c r="BJ321" s="55"/>
      <c r="BK321" s="55"/>
      <c r="BL321" s="55"/>
      <c r="BM321" s="55"/>
      <c r="BN321" s="55"/>
      <c r="BO321" s="55"/>
      <c r="BP321" s="55"/>
      <c r="BQ321" s="55"/>
      <c r="BR321" s="55"/>
      <c r="BS321" s="55"/>
      <c r="BT321" s="55"/>
      <c r="BU321" s="55"/>
      <c r="BV321" s="55"/>
      <c r="BW321" s="55"/>
      <c r="BX321" s="55"/>
      <c r="BY321" s="55"/>
      <c r="BZ321" s="55"/>
      <c r="CA321" s="55"/>
      <c r="CB321" s="55"/>
      <c r="CC321" s="55"/>
      <c r="CD321" s="55"/>
      <c r="CE321" s="55"/>
      <c r="CF321" s="55"/>
      <c r="CG321" s="55"/>
      <c r="CH321" s="55"/>
      <c r="CI321" s="55"/>
      <c r="CJ321" s="55"/>
      <c r="CK321" s="55"/>
      <c r="CL321" s="55"/>
      <c r="CM321" s="55"/>
      <c r="CN321" s="55"/>
      <c r="CO321" s="55"/>
      <c r="CP321" s="55"/>
      <c r="CQ321" s="55"/>
      <c r="CR321" s="55"/>
      <c r="CS321" s="55"/>
      <c r="CT321" s="55"/>
      <c r="CU321" s="55"/>
      <c r="CV321" s="55"/>
      <c r="CW321" s="55"/>
      <c r="CX321" s="55"/>
      <c r="CY321" s="55"/>
      <c r="CZ321" s="55"/>
      <c r="DA321" s="55"/>
      <c r="DB321" s="55"/>
      <c r="DC321" s="55"/>
      <c r="DD321" s="55"/>
      <c r="DE321" s="55"/>
      <c r="DF321" s="55"/>
      <c r="DG321" s="55"/>
      <c r="DH321" s="55"/>
      <c r="DI321" s="55"/>
      <c r="DJ321" s="55"/>
      <c r="DK321" s="55"/>
      <c r="DL321" s="55"/>
      <c r="DM321" s="55"/>
      <c r="DN321" s="55"/>
      <c r="DO321" s="55"/>
      <c r="DP321" s="55"/>
      <c r="DQ321" s="55"/>
      <c r="DR321" s="55"/>
      <c r="DS321" s="55"/>
      <c r="DT321" s="55"/>
      <c r="DU321" s="55"/>
      <c r="DV321" s="55"/>
      <c r="DW321" s="55"/>
      <c r="DX321" s="55"/>
      <c r="DY321" s="55"/>
      <c r="DZ321" s="55"/>
      <c r="EA321" s="55"/>
      <c r="EB321" s="55"/>
      <c r="EC321" s="55"/>
      <c r="ED321" s="55"/>
      <c r="EE321" s="55"/>
      <c r="EF321" s="55"/>
      <c r="EG321" s="55"/>
      <c r="EH321" s="55"/>
      <c r="EI321" s="55"/>
      <c r="EJ321" s="55"/>
      <c r="EK321" s="55"/>
      <c r="EL321" s="55"/>
      <c r="EM321" s="55"/>
      <c r="EN321" s="55"/>
      <c r="EO321" s="55"/>
      <c r="EP321" s="55"/>
      <c r="EQ321" s="55"/>
      <c r="ER321" s="55"/>
      <c r="ES321" s="55"/>
      <c r="ET321" s="55"/>
      <c r="EU321" s="55"/>
      <c r="EV321" s="55"/>
      <c r="EW321" s="55"/>
      <c r="EX321" s="55"/>
      <c r="EY321" s="55"/>
      <c r="EZ321" s="55"/>
      <c r="FA321" s="55"/>
      <c r="FB321" s="55"/>
      <c r="FC321" s="55"/>
      <c r="FD321" s="55"/>
      <c r="FE321" s="55"/>
      <c r="FF321" s="55"/>
      <c r="FG321" s="55"/>
      <c r="FH321" s="55"/>
      <c r="FI321" s="55"/>
      <c r="FJ321" s="55"/>
      <c r="FK321" s="55"/>
      <c r="FL321" s="55"/>
      <c r="FM321" s="55"/>
      <c r="FN321" s="55"/>
      <c r="FO321" s="55"/>
      <c r="FP321" s="55"/>
      <c r="FQ321" s="55"/>
      <c r="FR321" s="55"/>
      <c r="FS321" s="55"/>
      <c r="FT321" s="55"/>
      <c r="FU321" s="55"/>
      <c r="FV321" s="55"/>
      <c r="FW321" s="55"/>
      <c r="FX321" s="55"/>
      <c r="FY321" s="55"/>
      <c r="FZ321" s="55"/>
      <c r="GA321" s="55"/>
      <c r="GB321" s="55"/>
      <c r="GC321" s="55"/>
      <c r="GD321" s="55"/>
      <c r="GE321" s="55"/>
      <c r="GF321" s="55"/>
      <c r="GG321" s="55"/>
      <c r="GH321" s="55"/>
      <c r="GI321" s="55"/>
      <c r="GJ321" s="55"/>
      <c r="GK321" s="55"/>
      <c r="GL321" s="55"/>
      <c r="GM321" s="55"/>
    </row>
    <row r="322" spans="1:195" x14ac:dyDescent="0.2">
      <c r="A322" s="55"/>
      <c r="B322" s="55"/>
      <c r="C322" s="55"/>
      <c r="D322" s="55"/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55"/>
      <c r="Q322" s="55"/>
      <c r="R322" s="55"/>
      <c r="S322" s="55"/>
      <c r="T322" s="55"/>
      <c r="U322" s="55"/>
      <c r="V322" s="55"/>
      <c r="W322" s="55"/>
      <c r="X322" s="55"/>
      <c r="Y322" s="55"/>
      <c r="Z322" s="55"/>
      <c r="AA322" s="55"/>
      <c r="AB322" s="55"/>
      <c r="AC322" s="55"/>
      <c r="AD322" s="55"/>
      <c r="AE322" s="55"/>
      <c r="AF322" s="55"/>
      <c r="AG322" s="55"/>
      <c r="AH322" s="55"/>
      <c r="AI322" s="55"/>
      <c r="AJ322" s="55"/>
      <c r="AK322" s="55"/>
      <c r="AL322" s="55"/>
      <c r="AM322" s="55"/>
      <c r="AN322" s="55"/>
      <c r="AO322" s="55"/>
      <c r="AP322" s="55"/>
      <c r="AQ322" s="55"/>
      <c r="AR322" s="55"/>
      <c r="AS322" s="55"/>
      <c r="AT322" s="55"/>
      <c r="AU322" s="55"/>
      <c r="AV322" s="55"/>
      <c r="AW322" s="55"/>
      <c r="AX322" s="55"/>
      <c r="AY322" s="55"/>
      <c r="AZ322" s="55"/>
      <c r="BA322" s="55"/>
      <c r="BB322" s="55"/>
      <c r="BC322" s="55"/>
      <c r="BD322" s="55"/>
      <c r="BE322" s="55"/>
      <c r="BF322" s="55"/>
      <c r="BG322" s="55"/>
      <c r="BH322" s="55"/>
      <c r="BI322" s="55"/>
      <c r="BJ322" s="55"/>
      <c r="BK322" s="55"/>
      <c r="BL322" s="55"/>
      <c r="BM322" s="55"/>
      <c r="BN322" s="55"/>
      <c r="BO322" s="55"/>
      <c r="BP322" s="55"/>
      <c r="BQ322" s="55"/>
      <c r="BR322" s="55"/>
      <c r="BS322" s="55"/>
      <c r="BT322" s="55"/>
      <c r="BU322" s="55"/>
      <c r="BV322" s="55"/>
      <c r="BW322" s="55"/>
      <c r="BX322" s="55"/>
      <c r="BY322" s="55"/>
      <c r="BZ322" s="55"/>
      <c r="CA322" s="55"/>
      <c r="CB322" s="55"/>
      <c r="CC322" s="55"/>
      <c r="CD322" s="55"/>
      <c r="CE322" s="55"/>
      <c r="CF322" s="55"/>
      <c r="CG322" s="55"/>
      <c r="CH322" s="55"/>
      <c r="CI322" s="55"/>
      <c r="CJ322" s="55"/>
      <c r="CK322" s="55"/>
      <c r="CL322" s="55"/>
      <c r="CM322" s="55"/>
      <c r="CN322" s="55"/>
      <c r="CO322" s="55"/>
      <c r="CP322" s="55"/>
      <c r="CQ322" s="55"/>
      <c r="CR322" s="55"/>
      <c r="CS322" s="55"/>
      <c r="CT322" s="55"/>
      <c r="CU322" s="55"/>
      <c r="CV322" s="55"/>
      <c r="CW322" s="55"/>
      <c r="CX322" s="55"/>
      <c r="CY322" s="55"/>
      <c r="CZ322" s="55"/>
      <c r="DA322" s="55"/>
      <c r="DB322" s="55"/>
      <c r="DC322" s="55"/>
      <c r="DD322" s="55"/>
      <c r="DE322" s="55"/>
      <c r="DF322" s="55"/>
      <c r="DG322" s="55"/>
      <c r="DH322" s="55"/>
      <c r="DI322" s="55"/>
      <c r="DJ322" s="55"/>
      <c r="DK322" s="55"/>
      <c r="DL322" s="55"/>
      <c r="DM322" s="55"/>
      <c r="DN322" s="55"/>
      <c r="DO322" s="55"/>
      <c r="DP322" s="55"/>
      <c r="DQ322" s="55"/>
      <c r="DR322" s="55"/>
      <c r="DS322" s="55"/>
      <c r="DT322" s="55"/>
      <c r="DU322" s="55"/>
      <c r="DV322" s="55"/>
      <c r="DW322" s="55"/>
      <c r="DX322" s="55"/>
      <c r="DY322" s="55"/>
      <c r="DZ322" s="55"/>
      <c r="EA322" s="55"/>
      <c r="EB322" s="55"/>
      <c r="EC322" s="55"/>
      <c r="ED322" s="55"/>
      <c r="EE322" s="55"/>
      <c r="EF322" s="55"/>
      <c r="EG322" s="55"/>
      <c r="EH322" s="55"/>
      <c r="EI322" s="55"/>
      <c r="EJ322" s="55"/>
      <c r="EK322" s="55"/>
      <c r="EL322" s="55"/>
      <c r="EM322" s="55"/>
      <c r="EN322" s="55"/>
      <c r="EO322" s="55"/>
      <c r="EP322" s="55"/>
      <c r="EQ322" s="55"/>
      <c r="ER322" s="55"/>
      <c r="ES322" s="55"/>
      <c r="ET322" s="55"/>
      <c r="EU322" s="55"/>
      <c r="EV322" s="55"/>
      <c r="EW322" s="55"/>
      <c r="EX322" s="55"/>
      <c r="EY322" s="55"/>
      <c r="EZ322" s="55"/>
      <c r="FA322" s="55"/>
      <c r="FB322" s="55"/>
      <c r="FC322" s="55"/>
      <c r="FD322" s="55"/>
      <c r="FE322" s="55"/>
      <c r="FF322" s="55"/>
      <c r="FG322" s="55"/>
      <c r="FH322" s="55"/>
      <c r="FI322" s="55"/>
      <c r="FJ322" s="55"/>
      <c r="FK322" s="55"/>
      <c r="FL322" s="55"/>
      <c r="FM322" s="55"/>
      <c r="FN322" s="55"/>
      <c r="FO322" s="55"/>
      <c r="FP322" s="55"/>
      <c r="FQ322" s="55"/>
      <c r="FR322" s="55"/>
      <c r="FS322" s="55"/>
      <c r="FT322" s="55"/>
      <c r="FU322" s="55"/>
      <c r="FV322" s="55"/>
      <c r="FW322" s="55"/>
      <c r="FX322" s="55"/>
      <c r="FY322" s="55"/>
      <c r="FZ322" s="55"/>
      <c r="GA322" s="55"/>
      <c r="GB322" s="55"/>
      <c r="GC322" s="55"/>
      <c r="GD322" s="55"/>
      <c r="GE322" s="55"/>
      <c r="GF322" s="55"/>
      <c r="GG322" s="55"/>
      <c r="GH322" s="55"/>
      <c r="GI322" s="55"/>
      <c r="GJ322" s="55"/>
      <c r="GK322" s="55"/>
      <c r="GL322" s="55"/>
      <c r="GM322" s="55"/>
    </row>
    <row r="323" spans="1:195" x14ac:dyDescent="0.2">
      <c r="A323" s="55"/>
      <c r="B323" s="55"/>
      <c r="C323" s="55"/>
      <c r="D323" s="55"/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55"/>
      <c r="P323" s="55"/>
      <c r="Q323" s="55"/>
      <c r="R323" s="55"/>
      <c r="S323" s="55"/>
      <c r="T323" s="55"/>
      <c r="U323" s="55"/>
      <c r="V323" s="55"/>
      <c r="W323" s="55"/>
      <c r="X323" s="55"/>
      <c r="Y323" s="55"/>
      <c r="Z323" s="55"/>
      <c r="AA323" s="55"/>
      <c r="AB323" s="55"/>
      <c r="AC323" s="55"/>
      <c r="AD323" s="55"/>
      <c r="AE323" s="55"/>
      <c r="AF323" s="55"/>
      <c r="AG323" s="55"/>
      <c r="AH323" s="55"/>
      <c r="AI323" s="55"/>
      <c r="AJ323" s="55"/>
      <c r="AK323" s="55"/>
      <c r="AL323" s="55"/>
      <c r="AM323" s="55"/>
      <c r="AN323" s="55"/>
      <c r="AO323" s="55"/>
      <c r="AP323" s="55"/>
      <c r="AQ323" s="55"/>
      <c r="AR323" s="55"/>
      <c r="AS323" s="55"/>
      <c r="AT323" s="55"/>
      <c r="AU323" s="55"/>
      <c r="AV323" s="55"/>
      <c r="AW323" s="55"/>
      <c r="AX323" s="55"/>
      <c r="AY323" s="55"/>
      <c r="AZ323" s="55"/>
      <c r="BA323" s="55"/>
      <c r="BB323" s="55"/>
      <c r="BC323" s="55"/>
      <c r="BD323" s="55"/>
      <c r="BE323" s="55"/>
      <c r="BF323" s="55"/>
      <c r="BG323" s="55"/>
      <c r="BH323" s="55"/>
      <c r="BI323" s="55"/>
      <c r="BJ323" s="55"/>
      <c r="BK323" s="55"/>
      <c r="BL323" s="55"/>
      <c r="BM323" s="55"/>
      <c r="BN323" s="55"/>
      <c r="BO323" s="55"/>
      <c r="BP323" s="55"/>
      <c r="BQ323" s="55"/>
      <c r="BR323" s="55"/>
      <c r="BS323" s="55"/>
      <c r="BT323" s="55"/>
      <c r="BU323" s="55"/>
      <c r="BV323" s="55"/>
      <c r="BW323" s="55"/>
      <c r="BX323" s="55"/>
      <c r="BY323" s="55"/>
      <c r="BZ323" s="55"/>
      <c r="CA323" s="55"/>
      <c r="CB323" s="55"/>
      <c r="CC323" s="55"/>
      <c r="CD323" s="55"/>
      <c r="CE323" s="55"/>
      <c r="CF323" s="55"/>
      <c r="CG323" s="55"/>
      <c r="CH323" s="55"/>
      <c r="CI323" s="55"/>
      <c r="CJ323" s="55"/>
      <c r="CK323" s="55"/>
      <c r="CL323" s="55"/>
      <c r="CM323" s="55"/>
      <c r="CN323" s="55"/>
      <c r="CO323" s="55"/>
      <c r="CP323" s="55"/>
      <c r="CQ323" s="55"/>
      <c r="CR323" s="55"/>
      <c r="CS323" s="55"/>
      <c r="CT323" s="55"/>
      <c r="CU323" s="55"/>
      <c r="CV323" s="55"/>
      <c r="CW323" s="55"/>
      <c r="CX323" s="55"/>
      <c r="CY323" s="55"/>
      <c r="CZ323" s="55"/>
      <c r="DA323" s="55"/>
      <c r="DB323" s="55"/>
      <c r="DC323" s="55"/>
      <c r="DD323" s="55"/>
      <c r="DE323" s="55"/>
      <c r="DF323" s="55"/>
      <c r="DG323" s="55"/>
      <c r="DH323" s="55"/>
      <c r="DI323" s="55"/>
      <c r="DJ323" s="55"/>
      <c r="DK323" s="55"/>
      <c r="DL323" s="55"/>
      <c r="DM323" s="55"/>
      <c r="DN323" s="55"/>
      <c r="DO323" s="55"/>
      <c r="DP323" s="55"/>
      <c r="DQ323" s="55"/>
      <c r="DR323" s="55"/>
      <c r="DS323" s="55"/>
      <c r="DT323" s="55"/>
      <c r="DU323" s="55"/>
      <c r="DV323" s="55"/>
      <c r="DW323" s="55"/>
      <c r="DX323" s="55"/>
      <c r="DY323" s="55"/>
      <c r="DZ323" s="55"/>
      <c r="EA323" s="55"/>
      <c r="EB323" s="55"/>
      <c r="EC323" s="55"/>
      <c r="ED323" s="55"/>
      <c r="EE323" s="55"/>
      <c r="EF323" s="55"/>
      <c r="EG323" s="55"/>
      <c r="EH323" s="55"/>
      <c r="EI323" s="55"/>
      <c r="EJ323" s="55"/>
      <c r="EK323" s="55"/>
      <c r="EL323" s="55"/>
      <c r="EM323" s="55"/>
      <c r="EN323" s="55"/>
      <c r="EO323" s="55"/>
      <c r="EP323" s="55"/>
      <c r="EQ323" s="55"/>
      <c r="ER323" s="55"/>
      <c r="ES323" s="55"/>
      <c r="ET323" s="55"/>
      <c r="EU323" s="55"/>
      <c r="EV323" s="55"/>
      <c r="EW323" s="55"/>
      <c r="EX323" s="55"/>
      <c r="EY323" s="55"/>
      <c r="EZ323" s="55"/>
      <c r="FA323" s="55"/>
      <c r="FB323" s="55"/>
      <c r="FC323" s="55"/>
      <c r="FD323" s="55"/>
      <c r="FE323" s="55"/>
      <c r="FF323" s="55"/>
      <c r="FG323" s="55"/>
      <c r="FH323" s="55"/>
      <c r="FI323" s="55"/>
      <c r="FJ323" s="55"/>
      <c r="FK323" s="55"/>
      <c r="FL323" s="55"/>
      <c r="FM323" s="55"/>
      <c r="FN323" s="55"/>
      <c r="FO323" s="55"/>
      <c r="FP323" s="55"/>
      <c r="FQ323" s="55"/>
      <c r="FR323" s="55"/>
      <c r="FS323" s="55"/>
      <c r="FT323" s="55"/>
      <c r="FU323" s="55"/>
      <c r="FV323" s="55"/>
      <c r="FW323" s="55"/>
      <c r="FX323" s="55"/>
      <c r="FY323" s="55"/>
      <c r="FZ323" s="55"/>
      <c r="GA323" s="55"/>
      <c r="GB323" s="55"/>
      <c r="GC323" s="55"/>
      <c r="GD323" s="55"/>
      <c r="GE323" s="55"/>
      <c r="GF323" s="55"/>
      <c r="GG323" s="55"/>
      <c r="GH323" s="55"/>
      <c r="GI323" s="55"/>
      <c r="GJ323" s="55"/>
      <c r="GK323" s="55"/>
      <c r="GL323" s="55"/>
      <c r="GM323" s="55"/>
    </row>
    <row r="324" spans="1:195" x14ac:dyDescent="0.2">
      <c r="A324" s="55"/>
      <c r="B324" s="55"/>
      <c r="C324" s="55"/>
      <c r="D324" s="55"/>
      <c r="E324" s="55"/>
      <c r="F324" s="55"/>
      <c r="G324" s="55"/>
      <c r="H324" s="55"/>
      <c r="I324" s="55"/>
      <c r="J324" s="55"/>
      <c r="K324" s="55"/>
      <c r="L324" s="55"/>
      <c r="M324" s="55"/>
      <c r="N324" s="55"/>
      <c r="O324" s="55"/>
      <c r="P324" s="55"/>
      <c r="Q324" s="55"/>
      <c r="R324" s="55"/>
      <c r="S324" s="55"/>
      <c r="T324" s="55"/>
      <c r="U324" s="55"/>
      <c r="V324" s="55"/>
      <c r="W324" s="55"/>
      <c r="X324" s="55"/>
      <c r="Y324" s="55"/>
      <c r="Z324" s="55"/>
      <c r="AA324" s="55"/>
      <c r="AB324" s="55"/>
      <c r="AC324" s="55"/>
      <c r="AD324" s="55"/>
      <c r="AE324" s="55"/>
      <c r="AF324" s="55"/>
      <c r="AG324" s="55"/>
      <c r="AH324" s="55"/>
      <c r="AI324" s="55"/>
      <c r="AJ324" s="55"/>
      <c r="AK324" s="55"/>
      <c r="AL324" s="55"/>
      <c r="AM324" s="55"/>
      <c r="AN324" s="55"/>
      <c r="AO324" s="55"/>
      <c r="AP324" s="55"/>
      <c r="AQ324" s="55"/>
      <c r="AR324" s="55"/>
      <c r="AS324" s="55"/>
      <c r="AT324" s="55"/>
      <c r="AU324" s="55"/>
      <c r="AV324" s="55"/>
      <c r="AW324" s="55"/>
      <c r="AX324" s="55"/>
      <c r="AY324" s="55"/>
      <c r="AZ324" s="55"/>
      <c r="BA324" s="55"/>
      <c r="BB324" s="55"/>
      <c r="BC324" s="55"/>
      <c r="BD324" s="55"/>
      <c r="BE324" s="55"/>
      <c r="BF324" s="55"/>
      <c r="BG324" s="55"/>
      <c r="BH324" s="55"/>
      <c r="BI324" s="55"/>
      <c r="BJ324" s="55"/>
      <c r="BK324" s="55"/>
      <c r="BL324" s="55"/>
      <c r="BM324" s="55"/>
      <c r="BN324" s="55"/>
      <c r="BO324" s="55"/>
      <c r="BP324" s="55"/>
      <c r="BQ324" s="55"/>
      <c r="BR324" s="55"/>
      <c r="BS324" s="55"/>
      <c r="BT324" s="55"/>
      <c r="BU324" s="55"/>
      <c r="BV324" s="55"/>
      <c r="BW324" s="55"/>
      <c r="BX324" s="55"/>
      <c r="BY324" s="55"/>
      <c r="BZ324" s="55"/>
      <c r="CA324" s="55"/>
      <c r="CB324" s="55"/>
      <c r="CC324" s="55"/>
      <c r="CD324" s="55"/>
      <c r="CE324" s="55"/>
      <c r="CF324" s="55"/>
      <c r="CG324" s="55"/>
      <c r="CH324" s="55"/>
      <c r="CI324" s="55"/>
      <c r="CJ324" s="55"/>
      <c r="CK324" s="55"/>
      <c r="CL324" s="55"/>
      <c r="CM324" s="55"/>
      <c r="CN324" s="55"/>
      <c r="CO324" s="55"/>
      <c r="CP324" s="55"/>
      <c r="CQ324" s="55"/>
      <c r="CR324" s="55"/>
      <c r="CS324" s="55"/>
      <c r="CT324" s="55"/>
      <c r="CU324" s="55"/>
      <c r="CV324" s="55"/>
      <c r="CW324" s="55"/>
      <c r="CX324" s="55"/>
      <c r="CY324" s="55"/>
      <c r="CZ324" s="55"/>
      <c r="DA324" s="55"/>
      <c r="DB324" s="55"/>
      <c r="DC324" s="55"/>
      <c r="DD324" s="55"/>
      <c r="DE324" s="55"/>
      <c r="DF324" s="55"/>
      <c r="DG324" s="55"/>
      <c r="DH324" s="55"/>
      <c r="DI324" s="55"/>
      <c r="DJ324" s="55"/>
      <c r="DK324" s="55"/>
      <c r="DL324" s="55"/>
      <c r="DM324" s="55"/>
      <c r="DN324" s="55"/>
      <c r="DO324" s="55"/>
      <c r="DP324" s="55"/>
      <c r="DQ324" s="55"/>
      <c r="DR324" s="55"/>
      <c r="DS324" s="55"/>
      <c r="DT324" s="55"/>
      <c r="DU324" s="55"/>
      <c r="DV324" s="55"/>
      <c r="DW324" s="55"/>
      <c r="DX324" s="55"/>
      <c r="DY324" s="55"/>
      <c r="DZ324" s="55"/>
      <c r="EA324" s="55"/>
      <c r="EB324" s="55"/>
      <c r="EC324" s="55"/>
      <c r="ED324" s="55"/>
      <c r="EE324" s="55"/>
      <c r="EF324" s="55"/>
      <c r="EG324" s="55"/>
      <c r="EH324" s="55"/>
      <c r="EI324" s="55"/>
      <c r="EJ324" s="55"/>
      <c r="EK324" s="55"/>
      <c r="EL324" s="55"/>
      <c r="EM324" s="55"/>
      <c r="EN324" s="55"/>
      <c r="EO324" s="55"/>
      <c r="EP324" s="55"/>
      <c r="EQ324" s="55"/>
      <c r="ER324" s="55"/>
      <c r="ES324" s="55"/>
      <c r="ET324" s="55"/>
      <c r="EU324" s="55"/>
      <c r="EV324" s="55"/>
      <c r="EW324" s="55"/>
      <c r="EX324" s="55"/>
      <c r="EY324" s="55"/>
      <c r="EZ324" s="55"/>
      <c r="FA324" s="55"/>
      <c r="FB324" s="55"/>
      <c r="FC324" s="55"/>
      <c r="FD324" s="55"/>
      <c r="FE324" s="55"/>
      <c r="FF324" s="55"/>
      <c r="FG324" s="55"/>
      <c r="FH324" s="55"/>
      <c r="FI324" s="55"/>
      <c r="FJ324" s="55"/>
      <c r="FK324" s="55"/>
      <c r="FL324" s="55"/>
      <c r="FM324" s="55"/>
      <c r="FN324" s="55"/>
      <c r="FO324" s="55"/>
      <c r="FP324" s="55"/>
      <c r="FQ324" s="55"/>
      <c r="FR324" s="55"/>
      <c r="FS324" s="55"/>
      <c r="FT324" s="55"/>
      <c r="FU324" s="55"/>
      <c r="FV324" s="55"/>
      <c r="FW324" s="55"/>
      <c r="FX324" s="55"/>
      <c r="FY324" s="55"/>
      <c r="FZ324" s="55"/>
      <c r="GA324" s="55"/>
      <c r="GB324" s="55"/>
      <c r="GC324" s="55"/>
      <c r="GD324" s="55"/>
      <c r="GE324" s="55"/>
      <c r="GF324" s="55"/>
      <c r="GG324" s="55"/>
      <c r="GH324" s="55"/>
      <c r="GI324" s="55"/>
      <c r="GJ324" s="55"/>
      <c r="GK324" s="55"/>
      <c r="GL324" s="55"/>
      <c r="GM324" s="55"/>
    </row>
    <row r="325" spans="1:195" x14ac:dyDescent="0.2">
      <c r="A325" s="55"/>
      <c r="B325" s="55"/>
      <c r="C325" s="55"/>
      <c r="D325" s="55"/>
      <c r="E325" s="55"/>
      <c r="F325" s="55"/>
      <c r="G325" s="55"/>
      <c r="H325" s="55"/>
      <c r="I325" s="55"/>
      <c r="J325" s="55"/>
      <c r="K325" s="55"/>
      <c r="L325" s="55"/>
      <c r="M325" s="55"/>
      <c r="N325" s="55"/>
      <c r="O325" s="55"/>
      <c r="P325" s="55"/>
      <c r="Q325" s="55"/>
      <c r="R325" s="55"/>
      <c r="S325" s="55"/>
      <c r="T325" s="55"/>
      <c r="U325" s="55"/>
      <c r="V325" s="55"/>
      <c r="W325" s="55"/>
      <c r="X325" s="55"/>
      <c r="Y325" s="55"/>
      <c r="Z325" s="55"/>
      <c r="AA325" s="55"/>
      <c r="AB325" s="55"/>
      <c r="AC325" s="55"/>
      <c r="AD325" s="55"/>
      <c r="AE325" s="55"/>
      <c r="AF325" s="55"/>
      <c r="AG325" s="55"/>
      <c r="AH325" s="55"/>
      <c r="AI325" s="55"/>
      <c r="AJ325" s="55"/>
      <c r="AK325" s="55"/>
      <c r="AL325" s="55"/>
      <c r="AM325" s="55"/>
      <c r="AN325" s="55"/>
      <c r="AO325" s="55"/>
      <c r="AP325" s="55"/>
      <c r="AQ325" s="55"/>
      <c r="AR325" s="55"/>
      <c r="AS325" s="55"/>
      <c r="AT325" s="55"/>
      <c r="AU325" s="55"/>
      <c r="AV325" s="55"/>
      <c r="AW325" s="55"/>
      <c r="AX325" s="55"/>
      <c r="AY325" s="55"/>
      <c r="AZ325" s="55"/>
      <c r="BA325" s="55"/>
      <c r="BB325" s="55"/>
      <c r="BC325" s="55"/>
      <c r="BD325" s="55"/>
      <c r="BE325" s="55"/>
      <c r="BF325" s="55"/>
      <c r="BG325" s="55"/>
      <c r="BH325" s="55"/>
      <c r="BI325" s="55"/>
      <c r="BJ325" s="55"/>
      <c r="BK325" s="55"/>
      <c r="BL325" s="55"/>
      <c r="BM325" s="55"/>
      <c r="BN325" s="55"/>
      <c r="BO325" s="55"/>
      <c r="BP325" s="55"/>
      <c r="BQ325" s="55"/>
      <c r="BR325" s="55"/>
      <c r="BS325" s="55"/>
      <c r="BT325" s="55"/>
      <c r="BU325" s="55"/>
      <c r="BV325" s="55"/>
      <c r="BW325" s="55"/>
      <c r="BX325" s="55"/>
      <c r="BY325" s="55"/>
      <c r="BZ325" s="55"/>
      <c r="CA325" s="55"/>
      <c r="CB325" s="55"/>
      <c r="CC325" s="55"/>
      <c r="CD325" s="55"/>
      <c r="CE325" s="55"/>
      <c r="CF325" s="55"/>
      <c r="CG325" s="55"/>
      <c r="CH325" s="55"/>
      <c r="CI325" s="55"/>
      <c r="CJ325" s="55"/>
      <c r="CK325" s="55"/>
      <c r="CL325" s="55"/>
      <c r="CM325" s="55"/>
      <c r="CN325" s="55"/>
      <c r="CO325" s="55"/>
      <c r="CP325" s="55"/>
      <c r="CQ325" s="55"/>
      <c r="CR325" s="55"/>
      <c r="CS325" s="55"/>
      <c r="CT325" s="55"/>
      <c r="CU325" s="55"/>
      <c r="CV325" s="55"/>
      <c r="CW325" s="55"/>
      <c r="CX325" s="55"/>
      <c r="CY325" s="55"/>
      <c r="CZ325" s="55"/>
      <c r="DA325" s="55"/>
      <c r="DB325" s="55"/>
      <c r="DC325" s="55"/>
      <c r="DD325" s="55"/>
      <c r="DE325" s="55"/>
      <c r="DF325" s="55"/>
      <c r="DG325" s="55"/>
      <c r="DH325" s="55"/>
      <c r="DI325" s="55"/>
      <c r="DJ325" s="55"/>
      <c r="DK325" s="55"/>
      <c r="DL325" s="55"/>
      <c r="DM325" s="55"/>
      <c r="DN325" s="55"/>
      <c r="DO325" s="55"/>
      <c r="DP325" s="55"/>
      <c r="DQ325" s="55"/>
      <c r="DR325" s="55"/>
      <c r="DS325" s="55"/>
      <c r="DT325" s="55"/>
      <c r="DU325" s="55"/>
      <c r="DV325" s="55"/>
      <c r="DW325" s="55"/>
      <c r="DX325" s="55"/>
      <c r="DY325" s="55"/>
      <c r="DZ325" s="55"/>
      <c r="EA325" s="55"/>
      <c r="EB325" s="55"/>
      <c r="EC325" s="55"/>
      <c r="ED325" s="55"/>
      <c r="EE325" s="55"/>
      <c r="EF325" s="55"/>
      <c r="EG325" s="55"/>
      <c r="EH325" s="55"/>
      <c r="EI325" s="55"/>
      <c r="EJ325" s="55"/>
      <c r="EK325" s="55"/>
      <c r="EL325" s="55"/>
      <c r="EM325" s="55"/>
      <c r="EN325" s="55"/>
      <c r="EO325" s="55"/>
      <c r="EP325" s="55"/>
      <c r="EQ325" s="55"/>
      <c r="ER325" s="55"/>
      <c r="ES325" s="55"/>
      <c r="ET325" s="55"/>
      <c r="EU325" s="55"/>
      <c r="EV325" s="55"/>
      <c r="EW325" s="55"/>
      <c r="EX325" s="55"/>
      <c r="EY325" s="55"/>
      <c r="EZ325" s="55"/>
      <c r="FA325" s="55"/>
      <c r="FB325" s="55"/>
      <c r="FC325" s="55"/>
      <c r="FD325" s="55"/>
      <c r="FE325" s="55"/>
      <c r="FF325" s="55"/>
      <c r="FG325" s="55"/>
      <c r="FH325" s="55"/>
      <c r="FI325" s="55"/>
      <c r="FJ325" s="55"/>
      <c r="FK325" s="55"/>
      <c r="FL325" s="55"/>
      <c r="FM325" s="55"/>
      <c r="FN325" s="55"/>
      <c r="FO325" s="55"/>
      <c r="FP325" s="55"/>
      <c r="FQ325" s="55"/>
      <c r="FR325" s="55"/>
      <c r="FS325" s="55"/>
      <c r="FT325" s="55"/>
      <c r="FU325" s="55"/>
      <c r="FV325" s="55"/>
      <c r="FW325" s="55"/>
      <c r="FX325" s="55"/>
      <c r="FY325" s="55"/>
      <c r="FZ325" s="55"/>
      <c r="GA325" s="55"/>
      <c r="GB325" s="55"/>
      <c r="GC325" s="55"/>
      <c r="GD325" s="55"/>
      <c r="GE325" s="55"/>
      <c r="GF325" s="55"/>
      <c r="GG325" s="55"/>
      <c r="GH325" s="55"/>
      <c r="GI325" s="55"/>
      <c r="GJ325" s="55"/>
      <c r="GK325" s="55"/>
      <c r="GL325" s="55"/>
      <c r="GM325" s="55"/>
    </row>
    <row r="326" spans="1:195" x14ac:dyDescent="0.2">
      <c r="A326" s="55"/>
      <c r="B326" s="55"/>
      <c r="C326" s="55"/>
      <c r="D326" s="55"/>
      <c r="E326" s="55"/>
      <c r="F326" s="55"/>
      <c r="G326" s="55"/>
      <c r="H326" s="55"/>
      <c r="I326" s="55"/>
      <c r="J326" s="55"/>
      <c r="K326" s="55"/>
      <c r="L326" s="55"/>
      <c r="M326" s="55"/>
      <c r="N326" s="55"/>
      <c r="O326" s="55"/>
      <c r="P326" s="55"/>
      <c r="Q326" s="55"/>
      <c r="R326" s="55"/>
      <c r="S326" s="55"/>
      <c r="T326" s="55"/>
      <c r="U326" s="55"/>
      <c r="V326" s="55"/>
      <c r="W326" s="55"/>
      <c r="X326" s="55"/>
      <c r="Y326" s="55"/>
      <c r="Z326" s="55"/>
      <c r="AA326" s="55"/>
      <c r="AB326" s="55"/>
      <c r="AC326" s="55"/>
      <c r="AD326" s="55"/>
      <c r="AE326" s="55"/>
      <c r="AF326" s="55"/>
      <c r="AG326" s="55"/>
      <c r="AH326" s="55"/>
      <c r="AI326" s="55"/>
      <c r="AJ326" s="55"/>
      <c r="AK326" s="55"/>
      <c r="AL326" s="55"/>
      <c r="AM326" s="55"/>
      <c r="AN326" s="55"/>
      <c r="AO326" s="55"/>
      <c r="AP326" s="55"/>
      <c r="AQ326" s="55"/>
      <c r="AR326" s="55"/>
      <c r="AS326" s="55"/>
      <c r="AT326" s="55"/>
      <c r="AU326" s="55"/>
      <c r="AV326" s="55"/>
      <c r="AW326" s="55"/>
      <c r="AX326" s="55"/>
      <c r="AY326" s="55"/>
      <c r="AZ326" s="55"/>
      <c r="BA326" s="55"/>
      <c r="BB326" s="55"/>
      <c r="BC326" s="55"/>
      <c r="BD326" s="55"/>
      <c r="BE326" s="55"/>
      <c r="BF326" s="55"/>
      <c r="BG326" s="55"/>
      <c r="BH326" s="55"/>
      <c r="BI326" s="55"/>
      <c r="BJ326" s="55"/>
      <c r="BK326" s="55"/>
      <c r="BL326" s="55"/>
      <c r="BM326" s="55"/>
      <c r="BN326" s="55"/>
      <c r="BO326" s="55"/>
      <c r="BP326" s="55"/>
      <c r="BQ326" s="55"/>
      <c r="BR326" s="55"/>
      <c r="BS326" s="55"/>
      <c r="BT326" s="55"/>
      <c r="BU326" s="55"/>
      <c r="BV326" s="55"/>
      <c r="BW326" s="55"/>
      <c r="BX326" s="55"/>
      <c r="BY326" s="55"/>
      <c r="BZ326" s="55"/>
      <c r="CA326" s="55"/>
      <c r="CB326" s="55"/>
      <c r="CC326" s="55"/>
      <c r="CD326" s="55"/>
      <c r="CE326" s="55"/>
      <c r="CF326" s="55"/>
      <c r="CG326" s="55"/>
      <c r="CH326" s="55"/>
      <c r="CI326" s="55"/>
      <c r="CJ326" s="55"/>
      <c r="CK326" s="55"/>
      <c r="CL326" s="55"/>
      <c r="CM326" s="55"/>
      <c r="CN326" s="55"/>
      <c r="CO326" s="55"/>
      <c r="CP326" s="55"/>
      <c r="CQ326" s="55"/>
      <c r="CR326" s="55"/>
      <c r="CS326" s="55"/>
      <c r="CT326" s="55"/>
      <c r="CU326" s="55"/>
      <c r="CV326" s="55"/>
      <c r="CW326" s="55"/>
      <c r="CX326" s="55"/>
      <c r="CY326" s="55"/>
      <c r="CZ326" s="55"/>
      <c r="DA326" s="55"/>
      <c r="DB326" s="55"/>
      <c r="DC326" s="55"/>
      <c r="DD326" s="55"/>
      <c r="DE326" s="55"/>
      <c r="DF326" s="55"/>
      <c r="DG326" s="55"/>
      <c r="DH326" s="55"/>
      <c r="DI326" s="55"/>
      <c r="DJ326" s="55"/>
      <c r="DK326" s="55"/>
      <c r="DL326" s="55"/>
      <c r="DM326" s="55"/>
      <c r="DN326" s="55"/>
      <c r="DO326" s="55"/>
      <c r="DP326" s="55"/>
      <c r="DQ326" s="55"/>
      <c r="DR326" s="55"/>
      <c r="DS326" s="55"/>
      <c r="DT326" s="55"/>
      <c r="DU326" s="55"/>
      <c r="DV326" s="55"/>
      <c r="DW326" s="55"/>
      <c r="DX326" s="55"/>
      <c r="DY326" s="55"/>
      <c r="DZ326" s="55"/>
      <c r="EA326" s="55"/>
      <c r="EB326" s="55"/>
      <c r="EC326" s="55"/>
      <c r="ED326" s="55"/>
      <c r="EE326" s="55"/>
      <c r="EF326" s="55"/>
      <c r="EG326" s="55"/>
      <c r="EH326" s="55"/>
      <c r="EI326" s="55"/>
      <c r="EJ326" s="55"/>
      <c r="EK326" s="55"/>
      <c r="EL326" s="55"/>
      <c r="EM326" s="55"/>
      <c r="EN326" s="55"/>
      <c r="EO326" s="55"/>
      <c r="EP326" s="55"/>
      <c r="EQ326" s="55"/>
      <c r="ER326" s="55"/>
      <c r="ES326" s="55"/>
      <c r="ET326" s="55"/>
      <c r="EU326" s="55"/>
      <c r="EV326" s="55"/>
      <c r="EW326" s="55"/>
      <c r="EX326" s="55"/>
      <c r="EY326" s="55"/>
      <c r="EZ326" s="55"/>
      <c r="FA326" s="55"/>
      <c r="FB326" s="55"/>
      <c r="FC326" s="55"/>
      <c r="FD326" s="55"/>
      <c r="FE326" s="55"/>
      <c r="FF326" s="55"/>
      <c r="FG326" s="55"/>
      <c r="FH326" s="55"/>
      <c r="FI326" s="55"/>
      <c r="FJ326" s="55"/>
      <c r="FK326" s="55"/>
      <c r="FL326" s="55"/>
      <c r="FM326" s="55"/>
      <c r="FN326" s="55"/>
      <c r="FO326" s="55"/>
      <c r="FP326" s="55"/>
      <c r="FQ326" s="55"/>
      <c r="FR326" s="55"/>
      <c r="FS326" s="55"/>
      <c r="FT326" s="55"/>
      <c r="FU326" s="55"/>
      <c r="FV326" s="55"/>
      <c r="FW326" s="55"/>
      <c r="FX326" s="55"/>
      <c r="FY326" s="55"/>
      <c r="FZ326" s="55"/>
      <c r="GA326" s="55"/>
      <c r="GB326" s="55"/>
      <c r="GC326" s="55"/>
      <c r="GD326" s="55"/>
      <c r="GE326" s="55"/>
      <c r="GF326" s="55"/>
      <c r="GG326" s="55"/>
      <c r="GH326" s="55"/>
      <c r="GI326" s="55"/>
      <c r="GJ326" s="55"/>
      <c r="GK326" s="55"/>
      <c r="GL326" s="55"/>
      <c r="GM326" s="55"/>
    </row>
    <row r="327" spans="1:195" x14ac:dyDescent="0.2">
      <c r="A327" s="55"/>
      <c r="B327" s="55"/>
      <c r="C327" s="55"/>
      <c r="D327" s="55"/>
      <c r="E327" s="55"/>
      <c r="F327" s="55"/>
      <c r="G327" s="55"/>
      <c r="H327" s="55"/>
      <c r="I327" s="55"/>
      <c r="J327" s="55"/>
      <c r="K327" s="55"/>
      <c r="L327" s="55"/>
      <c r="M327" s="55"/>
      <c r="N327" s="55"/>
      <c r="O327" s="55"/>
      <c r="P327" s="55"/>
      <c r="Q327" s="55"/>
      <c r="R327" s="55"/>
      <c r="S327" s="55"/>
      <c r="T327" s="55"/>
      <c r="U327" s="55"/>
      <c r="V327" s="55"/>
      <c r="W327" s="55"/>
      <c r="X327" s="55"/>
      <c r="Y327" s="55"/>
      <c r="Z327" s="55"/>
      <c r="AA327" s="55"/>
      <c r="AB327" s="55"/>
      <c r="AC327" s="55"/>
      <c r="AD327" s="55"/>
      <c r="AE327" s="55"/>
      <c r="AF327" s="55"/>
      <c r="AG327" s="55"/>
      <c r="AH327" s="55"/>
      <c r="AI327" s="55"/>
      <c r="AJ327" s="55"/>
      <c r="AK327" s="55"/>
      <c r="AL327" s="55"/>
      <c r="AM327" s="55"/>
      <c r="AN327" s="55"/>
      <c r="AO327" s="55"/>
      <c r="AP327" s="55"/>
      <c r="AQ327" s="55"/>
      <c r="AR327" s="55"/>
      <c r="AS327" s="55"/>
      <c r="AT327" s="55"/>
      <c r="AU327" s="55"/>
      <c r="AV327" s="55"/>
      <c r="AW327" s="55"/>
      <c r="AX327" s="55"/>
      <c r="AY327" s="55"/>
      <c r="AZ327" s="55"/>
      <c r="BA327" s="55"/>
      <c r="BB327" s="55"/>
      <c r="BC327" s="55"/>
      <c r="BD327" s="55"/>
      <c r="BE327" s="55"/>
      <c r="BF327" s="55"/>
      <c r="BG327" s="55"/>
      <c r="BH327" s="55"/>
      <c r="BI327" s="55"/>
      <c r="BJ327" s="55"/>
      <c r="BK327" s="55"/>
      <c r="BL327" s="55"/>
      <c r="BM327" s="55"/>
      <c r="BN327" s="55"/>
      <c r="BO327" s="55"/>
      <c r="BP327" s="55"/>
      <c r="BQ327" s="55"/>
      <c r="BR327" s="55"/>
      <c r="BS327" s="55"/>
      <c r="BT327" s="55"/>
      <c r="BU327" s="55"/>
      <c r="BV327" s="55"/>
      <c r="BW327" s="55"/>
      <c r="BX327" s="55"/>
      <c r="BY327" s="55"/>
      <c r="BZ327" s="55"/>
      <c r="CA327" s="55"/>
      <c r="CB327" s="55"/>
      <c r="CC327" s="55"/>
      <c r="CD327" s="55"/>
      <c r="CE327" s="55"/>
      <c r="CF327" s="55"/>
      <c r="CG327" s="55"/>
      <c r="CH327" s="55"/>
      <c r="CI327" s="55"/>
      <c r="CJ327" s="55"/>
      <c r="CK327" s="55"/>
      <c r="CL327" s="55"/>
      <c r="CM327" s="55"/>
      <c r="CN327" s="55"/>
      <c r="CO327" s="55"/>
      <c r="CP327" s="55"/>
      <c r="CQ327" s="55"/>
      <c r="CR327" s="55"/>
      <c r="CS327" s="55"/>
      <c r="CT327" s="55"/>
      <c r="CU327" s="55"/>
      <c r="CV327" s="55"/>
      <c r="CW327" s="55"/>
      <c r="CX327" s="55"/>
      <c r="CY327" s="55"/>
      <c r="CZ327" s="55"/>
      <c r="DA327" s="55"/>
      <c r="DB327" s="55"/>
      <c r="DC327" s="55"/>
      <c r="DD327" s="55"/>
      <c r="DE327" s="55"/>
      <c r="DF327" s="55"/>
      <c r="DG327" s="55"/>
      <c r="DH327" s="55"/>
      <c r="DI327" s="55"/>
      <c r="DJ327" s="55"/>
      <c r="DK327" s="55"/>
      <c r="DL327" s="55"/>
      <c r="DM327" s="55"/>
      <c r="DN327" s="55"/>
      <c r="DO327" s="55"/>
      <c r="DP327" s="55"/>
      <c r="DQ327" s="55"/>
      <c r="DR327" s="55"/>
      <c r="DS327" s="55"/>
      <c r="DT327" s="55"/>
      <c r="DU327" s="55"/>
      <c r="DV327" s="55"/>
      <c r="DW327" s="55"/>
      <c r="DX327" s="55"/>
      <c r="DY327" s="55"/>
      <c r="DZ327" s="55"/>
      <c r="EA327" s="55"/>
      <c r="EB327" s="55"/>
      <c r="EC327" s="55"/>
      <c r="ED327" s="55"/>
      <c r="EE327" s="55"/>
      <c r="EF327" s="55"/>
      <c r="EG327" s="55"/>
      <c r="EH327" s="55"/>
      <c r="EI327" s="55"/>
      <c r="EJ327" s="55"/>
      <c r="EK327" s="55"/>
      <c r="EL327" s="55"/>
      <c r="EM327" s="55"/>
      <c r="EN327" s="55"/>
      <c r="EO327" s="55"/>
      <c r="EP327" s="55"/>
      <c r="EQ327" s="55"/>
      <c r="ER327" s="55"/>
      <c r="ES327" s="55"/>
      <c r="ET327" s="55"/>
      <c r="EU327" s="55"/>
      <c r="EV327" s="55"/>
      <c r="EW327" s="55"/>
      <c r="EX327" s="55"/>
      <c r="EY327" s="55"/>
      <c r="EZ327" s="55"/>
      <c r="FA327" s="55"/>
      <c r="FB327" s="55"/>
      <c r="FC327" s="55"/>
      <c r="FD327" s="55"/>
      <c r="FE327" s="55"/>
      <c r="FF327" s="55"/>
      <c r="FG327" s="55"/>
      <c r="FH327" s="55"/>
      <c r="FI327" s="55"/>
      <c r="FJ327" s="55"/>
      <c r="FK327" s="55"/>
      <c r="FL327" s="55"/>
      <c r="FM327" s="55"/>
      <c r="FN327" s="55"/>
      <c r="FO327" s="55"/>
      <c r="FP327" s="55"/>
      <c r="FQ327" s="55"/>
      <c r="FR327" s="55"/>
      <c r="FS327" s="55"/>
      <c r="FT327" s="55"/>
      <c r="FU327" s="55"/>
      <c r="FV327" s="55"/>
      <c r="FW327" s="55"/>
      <c r="FX327" s="55"/>
      <c r="FY327" s="55"/>
      <c r="FZ327" s="55"/>
      <c r="GA327" s="55"/>
      <c r="GB327" s="55"/>
      <c r="GC327" s="55"/>
      <c r="GD327" s="55"/>
      <c r="GE327" s="55"/>
      <c r="GF327" s="55"/>
      <c r="GG327" s="55"/>
      <c r="GH327" s="55"/>
      <c r="GI327" s="55"/>
      <c r="GJ327" s="55"/>
      <c r="GK327" s="55"/>
      <c r="GL327" s="55"/>
      <c r="GM327" s="55"/>
    </row>
    <row r="328" spans="1:195" x14ac:dyDescent="0.2">
      <c r="A328" s="55"/>
      <c r="B328" s="55"/>
      <c r="C328" s="55"/>
      <c r="D328" s="55"/>
      <c r="E328" s="55"/>
      <c r="F328" s="55"/>
      <c r="G328" s="55"/>
      <c r="H328" s="55"/>
      <c r="I328" s="55"/>
      <c r="J328" s="55"/>
      <c r="K328" s="55"/>
      <c r="L328" s="55"/>
      <c r="M328" s="55"/>
      <c r="N328" s="55"/>
      <c r="O328" s="55"/>
      <c r="P328" s="55"/>
      <c r="Q328" s="55"/>
      <c r="R328" s="55"/>
      <c r="S328" s="55"/>
      <c r="T328" s="55"/>
      <c r="U328" s="55"/>
      <c r="V328" s="55"/>
      <c r="W328" s="55"/>
      <c r="X328" s="55"/>
      <c r="Y328" s="55"/>
      <c r="Z328" s="55"/>
      <c r="AA328" s="55"/>
      <c r="AB328" s="55"/>
      <c r="AC328" s="55"/>
      <c r="AD328" s="55"/>
      <c r="AE328" s="55"/>
      <c r="AF328" s="55"/>
      <c r="AG328" s="55"/>
      <c r="AH328" s="55"/>
      <c r="AI328" s="55"/>
      <c r="AJ328" s="55"/>
      <c r="AK328" s="55"/>
      <c r="AL328" s="55"/>
      <c r="AM328" s="55"/>
      <c r="AN328" s="55"/>
      <c r="AO328" s="55"/>
      <c r="AP328" s="55"/>
      <c r="AQ328" s="55"/>
      <c r="AR328" s="55"/>
      <c r="AS328" s="55"/>
      <c r="AT328" s="55"/>
      <c r="AU328" s="55"/>
      <c r="AV328" s="55"/>
      <c r="AW328" s="55"/>
      <c r="AX328" s="55"/>
      <c r="AY328" s="55"/>
      <c r="AZ328" s="55"/>
      <c r="BA328" s="55"/>
      <c r="BB328" s="55"/>
      <c r="BC328" s="55"/>
      <c r="BD328" s="55"/>
      <c r="BE328" s="55"/>
      <c r="BF328" s="55"/>
      <c r="BG328" s="55"/>
      <c r="BH328" s="55"/>
      <c r="BI328" s="55"/>
      <c r="BJ328" s="55"/>
      <c r="BK328" s="55"/>
      <c r="BL328" s="55"/>
      <c r="BM328" s="55"/>
      <c r="BN328" s="55"/>
      <c r="BO328" s="55"/>
      <c r="BP328" s="55"/>
      <c r="BQ328" s="55"/>
      <c r="BR328" s="55"/>
      <c r="BS328" s="55"/>
      <c r="BT328" s="55"/>
      <c r="BU328" s="55"/>
      <c r="BV328" s="55"/>
      <c r="BW328" s="55"/>
      <c r="BX328" s="55"/>
      <c r="BY328" s="55"/>
      <c r="BZ328" s="55"/>
      <c r="CA328" s="55"/>
      <c r="CB328" s="55"/>
      <c r="CC328" s="55"/>
      <c r="CD328" s="55"/>
      <c r="CE328" s="55"/>
      <c r="CF328" s="55"/>
      <c r="CG328" s="55"/>
      <c r="CH328" s="55"/>
      <c r="CI328" s="55"/>
      <c r="CJ328" s="55"/>
      <c r="CK328" s="55"/>
      <c r="CL328" s="55"/>
      <c r="CM328" s="55"/>
      <c r="CN328" s="55"/>
      <c r="CO328" s="55"/>
      <c r="CP328" s="55"/>
      <c r="CQ328" s="55"/>
      <c r="CR328" s="55"/>
      <c r="CS328" s="55"/>
      <c r="CT328" s="55"/>
      <c r="CU328" s="55"/>
      <c r="CV328" s="55"/>
      <c r="CW328" s="55"/>
      <c r="CX328" s="55"/>
      <c r="CY328" s="55"/>
      <c r="CZ328" s="55"/>
      <c r="DA328" s="55"/>
      <c r="DB328" s="55"/>
      <c r="DC328" s="55"/>
      <c r="DD328" s="55"/>
      <c r="DE328" s="55"/>
      <c r="DF328" s="55"/>
      <c r="DG328" s="55"/>
      <c r="DH328" s="55"/>
      <c r="DI328" s="55"/>
      <c r="DJ328" s="55"/>
      <c r="DK328" s="55"/>
      <c r="DL328" s="55"/>
      <c r="DM328" s="55"/>
      <c r="DN328" s="55"/>
      <c r="DO328" s="55"/>
      <c r="DP328" s="55"/>
      <c r="DQ328" s="55"/>
      <c r="DR328" s="55"/>
      <c r="DS328" s="55"/>
      <c r="DT328" s="55"/>
      <c r="DU328" s="55"/>
      <c r="DV328" s="55"/>
      <c r="DW328" s="55"/>
      <c r="DX328" s="55"/>
      <c r="DY328" s="55"/>
      <c r="DZ328" s="55"/>
      <c r="EA328" s="55"/>
      <c r="EB328" s="55"/>
      <c r="EC328" s="55"/>
      <c r="ED328" s="55"/>
      <c r="EE328" s="55"/>
      <c r="EF328" s="55"/>
      <c r="EG328" s="55"/>
      <c r="EH328" s="55"/>
      <c r="EI328" s="55"/>
      <c r="EJ328" s="55"/>
      <c r="EK328" s="55"/>
      <c r="EL328" s="55"/>
      <c r="EM328" s="55"/>
      <c r="EN328" s="55"/>
      <c r="EO328" s="55"/>
      <c r="EP328" s="55"/>
      <c r="EQ328" s="55"/>
      <c r="ER328" s="55"/>
      <c r="ES328" s="55"/>
      <c r="ET328" s="55"/>
      <c r="EU328" s="55"/>
      <c r="EV328" s="55"/>
      <c r="EW328" s="55"/>
      <c r="EX328" s="55"/>
      <c r="EY328" s="55"/>
      <c r="EZ328" s="55"/>
      <c r="FA328" s="55"/>
      <c r="FB328" s="55"/>
      <c r="FC328" s="55"/>
      <c r="FD328" s="55"/>
      <c r="FE328" s="55"/>
      <c r="FF328" s="55"/>
      <c r="FG328" s="55"/>
      <c r="FH328" s="55"/>
      <c r="FI328" s="55"/>
      <c r="FJ328" s="55"/>
      <c r="FK328" s="55"/>
      <c r="FL328" s="55"/>
      <c r="FM328" s="55"/>
      <c r="FN328" s="55"/>
      <c r="FO328" s="55"/>
      <c r="FP328" s="55"/>
      <c r="FQ328" s="55"/>
      <c r="FR328" s="55"/>
      <c r="FS328" s="55"/>
      <c r="FT328" s="55"/>
      <c r="FU328" s="55"/>
      <c r="FV328" s="55"/>
      <c r="FW328" s="55"/>
      <c r="FX328" s="55"/>
      <c r="FY328" s="55"/>
      <c r="FZ328" s="55"/>
      <c r="GA328" s="55"/>
      <c r="GB328" s="55"/>
      <c r="GC328" s="55"/>
      <c r="GD328" s="55"/>
      <c r="GE328" s="55"/>
      <c r="GF328" s="55"/>
      <c r="GG328" s="55"/>
      <c r="GH328" s="55"/>
      <c r="GI328" s="55"/>
      <c r="GJ328" s="55"/>
      <c r="GK328" s="55"/>
      <c r="GL328" s="55"/>
      <c r="GM328" s="55"/>
    </row>
    <row r="329" spans="1:195" x14ac:dyDescent="0.2">
      <c r="A329" s="55"/>
      <c r="B329" s="55"/>
      <c r="C329" s="55"/>
      <c r="D329" s="55"/>
      <c r="E329" s="55"/>
      <c r="F329" s="55"/>
      <c r="G329" s="55"/>
      <c r="H329" s="55"/>
      <c r="I329" s="55"/>
      <c r="J329" s="55"/>
      <c r="K329" s="55"/>
      <c r="L329" s="55"/>
      <c r="M329" s="55"/>
      <c r="N329" s="55"/>
      <c r="O329" s="55"/>
      <c r="P329" s="55"/>
      <c r="Q329" s="55"/>
      <c r="R329" s="55"/>
      <c r="S329" s="55"/>
      <c r="T329" s="55"/>
      <c r="U329" s="55"/>
      <c r="V329" s="55"/>
      <c r="W329" s="55"/>
      <c r="X329" s="55"/>
      <c r="Y329" s="55"/>
      <c r="Z329" s="55"/>
      <c r="AA329" s="55"/>
      <c r="AB329" s="55"/>
      <c r="AC329" s="55"/>
      <c r="AD329" s="55"/>
      <c r="AE329" s="55"/>
      <c r="AF329" s="55"/>
      <c r="AG329" s="55"/>
      <c r="AH329" s="55"/>
      <c r="AI329" s="55"/>
      <c r="AJ329" s="55"/>
      <c r="AK329" s="55"/>
      <c r="AL329" s="55"/>
      <c r="AM329" s="55"/>
      <c r="AN329" s="55"/>
      <c r="AO329" s="55"/>
      <c r="AP329" s="55"/>
      <c r="AQ329" s="55"/>
      <c r="AR329" s="55"/>
      <c r="AS329" s="55"/>
      <c r="AT329" s="55"/>
      <c r="AU329" s="55"/>
      <c r="AV329" s="55"/>
      <c r="AW329" s="55"/>
      <c r="AX329" s="55"/>
      <c r="AY329" s="55"/>
      <c r="AZ329" s="55"/>
      <c r="BA329" s="55"/>
      <c r="BB329" s="55"/>
      <c r="BC329" s="55"/>
      <c r="BD329" s="55"/>
      <c r="BE329" s="55"/>
      <c r="BF329" s="55"/>
      <c r="BG329" s="55"/>
      <c r="BH329" s="55"/>
      <c r="BI329" s="55"/>
      <c r="BJ329" s="55"/>
      <c r="BK329" s="55"/>
      <c r="BL329" s="55"/>
      <c r="BM329" s="55"/>
      <c r="BN329" s="55"/>
      <c r="BO329" s="55"/>
      <c r="BP329" s="55"/>
      <c r="BQ329" s="55"/>
      <c r="BR329" s="55"/>
      <c r="BS329" s="55"/>
      <c r="BT329" s="55"/>
      <c r="BU329" s="55"/>
      <c r="BV329" s="55"/>
      <c r="BW329" s="55"/>
      <c r="BX329" s="55"/>
      <c r="BY329" s="55"/>
      <c r="BZ329" s="55"/>
      <c r="CA329" s="55"/>
      <c r="CB329" s="55"/>
      <c r="CC329" s="55"/>
      <c r="CD329" s="55"/>
      <c r="CE329" s="55"/>
      <c r="CF329" s="55"/>
      <c r="CG329" s="55"/>
      <c r="CH329" s="55"/>
      <c r="CI329" s="55"/>
      <c r="CJ329" s="55"/>
      <c r="CK329" s="55"/>
      <c r="CL329" s="55"/>
      <c r="CM329" s="55"/>
      <c r="CN329" s="55"/>
      <c r="CO329" s="55"/>
      <c r="CP329" s="55"/>
      <c r="CQ329" s="55"/>
      <c r="CR329" s="55"/>
      <c r="CS329" s="55"/>
      <c r="CT329" s="55"/>
      <c r="CU329" s="55"/>
      <c r="CV329" s="55"/>
      <c r="CW329" s="55"/>
      <c r="CX329" s="55"/>
      <c r="CY329" s="55"/>
      <c r="CZ329" s="55"/>
      <c r="DA329" s="55"/>
      <c r="DB329" s="55"/>
      <c r="DC329" s="55"/>
      <c r="DD329" s="55"/>
      <c r="DE329" s="55"/>
      <c r="DF329" s="55"/>
      <c r="DG329" s="55"/>
      <c r="DH329" s="55"/>
      <c r="DI329" s="55"/>
      <c r="DJ329" s="55"/>
      <c r="DK329" s="55"/>
      <c r="DL329" s="55"/>
      <c r="DM329" s="55"/>
      <c r="DN329" s="55"/>
      <c r="DO329" s="55"/>
      <c r="DP329" s="55"/>
      <c r="DQ329" s="55"/>
      <c r="DR329" s="55"/>
      <c r="DS329" s="55"/>
      <c r="DT329" s="55"/>
      <c r="DU329" s="55"/>
      <c r="DV329" s="55"/>
      <c r="DW329" s="55"/>
      <c r="DX329" s="55"/>
      <c r="DY329" s="55"/>
      <c r="DZ329" s="55"/>
      <c r="EA329" s="55"/>
      <c r="EB329" s="55"/>
      <c r="EC329" s="55"/>
      <c r="ED329" s="55"/>
      <c r="EE329" s="55"/>
      <c r="EF329" s="55"/>
      <c r="EG329" s="55"/>
      <c r="EH329" s="55"/>
      <c r="EI329" s="55"/>
      <c r="EJ329" s="55"/>
      <c r="EK329" s="55"/>
      <c r="EL329" s="55"/>
      <c r="EM329" s="55"/>
      <c r="EN329" s="55"/>
      <c r="EO329" s="55"/>
      <c r="EP329" s="55"/>
      <c r="EQ329" s="55"/>
      <c r="ER329" s="55"/>
      <c r="ES329" s="55"/>
      <c r="ET329" s="55"/>
      <c r="EU329" s="55"/>
      <c r="EV329" s="55"/>
      <c r="EW329" s="55"/>
      <c r="EX329" s="55"/>
      <c r="EY329" s="55"/>
      <c r="EZ329" s="55"/>
      <c r="FA329" s="55"/>
      <c r="FB329" s="55"/>
      <c r="FC329" s="55"/>
      <c r="FD329" s="55"/>
      <c r="FE329" s="55"/>
      <c r="FF329" s="55"/>
      <c r="FG329" s="55"/>
      <c r="FH329" s="55"/>
      <c r="FI329" s="55"/>
      <c r="FJ329" s="55"/>
      <c r="FK329" s="55"/>
      <c r="FL329" s="55"/>
      <c r="FM329" s="55"/>
      <c r="FN329" s="55"/>
      <c r="FO329" s="55"/>
      <c r="FP329" s="55"/>
      <c r="FQ329" s="55"/>
      <c r="FR329" s="55"/>
      <c r="FS329" s="55"/>
      <c r="FT329" s="55"/>
      <c r="FU329" s="55"/>
      <c r="FV329" s="55"/>
      <c r="FW329" s="55"/>
      <c r="FX329" s="55"/>
      <c r="FY329" s="55"/>
      <c r="FZ329" s="55"/>
      <c r="GA329" s="55"/>
      <c r="GB329" s="55"/>
      <c r="GC329" s="55"/>
      <c r="GD329" s="55"/>
      <c r="GE329" s="55"/>
      <c r="GF329" s="55"/>
      <c r="GG329" s="55"/>
      <c r="GH329" s="55"/>
      <c r="GI329" s="55"/>
      <c r="GJ329" s="55"/>
      <c r="GK329" s="55"/>
      <c r="GL329" s="55"/>
      <c r="GM329" s="55"/>
    </row>
    <row r="330" spans="1:195" x14ac:dyDescent="0.2">
      <c r="A330" s="55"/>
      <c r="B330" s="55"/>
      <c r="C330" s="55"/>
      <c r="D330" s="55"/>
      <c r="E330" s="55"/>
      <c r="F330" s="55"/>
      <c r="G330" s="55"/>
      <c r="H330" s="55"/>
      <c r="I330" s="55"/>
      <c r="J330" s="55"/>
      <c r="K330" s="55"/>
      <c r="L330" s="55"/>
      <c r="M330" s="55"/>
      <c r="N330" s="55"/>
      <c r="O330" s="55"/>
      <c r="P330" s="55"/>
      <c r="Q330" s="55"/>
      <c r="R330" s="55"/>
      <c r="S330" s="55"/>
      <c r="T330" s="55"/>
      <c r="U330" s="55"/>
      <c r="V330" s="55"/>
      <c r="W330" s="55"/>
      <c r="X330" s="55"/>
      <c r="Y330" s="55"/>
      <c r="Z330" s="55"/>
      <c r="AA330" s="55"/>
      <c r="AB330" s="55"/>
      <c r="AC330" s="55"/>
      <c r="AD330" s="55"/>
      <c r="AE330" s="55"/>
      <c r="AF330" s="55"/>
      <c r="AG330" s="55"/>
      <c r="AH330" s="55"/>
      <c r="AI330" s="55"/>
      <c r="AJ330" s="55"/>
      <c r="AK330" s="55"/>
      <c r="AL330" s="55"/>
      <c r="AM330" s="55"/>
      <c r="AN330" s="55"/>
      <c r="AO330" s="55"/>
      <c r="AP330" s="55"/>
      <c r="AQ330" s="55"/>
      <c r="AR330" s="55"/>
      <c r="AS330" s="55"/>
      <c r="AT330" s="55"/>
      <c r="AU330" s="55"/>
      <c r="AV330" s="55"/>
      <c r="AW330" s="55"/>
      <c r="AX330" s="55"/>
      <c r="AY330" s="55"/>
      <c r="AZ330" s="55"/>
      <c r="BA330" s="55"/>
      <c r="BB330" s="55"/>
      <c r="BC330" s="55"/>
      <c r="BD330" s="55"/>
      <c r="BE330" s="55"/>
      <c r="BF330" s="55"/>
      <c r="BG330" s="55"/>
      <c r="BH330" s="55"/>
      <c r="BI330" s="55"/>
      <c r="BJ330" s="55"/>
      <c r="BK330" s="55"/>
      <c r="BL330" s="55"/>
      <c r="BM330" s="55"/>
      <c r="BN330" s="55"/>
      <c r="BO330" s="55"/>
      <c r="BP330" s="55"/>
      <c r="BQ330" s="55"/>
      <c r="BR330" s="55"/>
      <c r="BS330" s="55"/>
      <c r="BT330" s="55"/>
      <c r="BU330" s="55"/>
      <c r="BV330" s="55"/>
      <c r="BW330" s="55"/>
      <c r="BX330" s="55"/>
      <c r="BY330" s="55"/>
      <c r="BZ330" s="55"/>
      <c r="CA330" s="55"/>
      <c r="CB330" s="55"/>
      <c r="CC330" s="55"/>
      <c r="CD330" s="55"/>
      <c r="CE330" s="55"/>
      <c r="CF330" s="55"/>
      <c r="CG330" s="55"/>
      <c r="CH330" s="55"/>
      <c r="CI330" s="55"/>
      <c r="CJ330" s="55"/>
      <c r="CK330" s="55"/>
      <c r="CL330" s="55"/>
      <c r="CM330" s="55"/>
      <c r="CN330" s="55"/>
      <c r="CO330" s="55"/>
      <c r="CP330" s="55"/>
      <c r="CQ330" s="55"/>
      <c r="CR330" s="55"/>
      <c r="CS330" s="55"/>
      <c r="CT330" s="55"/>
      <c r="CU330" s="55"/>
      <c r="CV330" s="55"/>
      <c r="CW330" s="55"/>
      <c r="CX330" s="55"/>
      <c r="CY330" s="55"/>
      <c r="CZ330" s="55"/>
      <c r="DA330" s="55"/>
      <c r="DB330" s="55"/>
      <c r="DC330" s="55"/>
      <c r="DD330" s="55"/>
      <c r="DE330" s="55"/>
      <c r="DF330" s="55"/>
      <c r="DG330" s="55"/>
      <c r="DH330" s="55"/>
      <c r="DI330" s="55"/>
      <c r="DJ330" s="55"/>
      <c r="DK330" s="55"/>
      <c r="DL330" s="55"/>
      <c r="DM330" s="55"/>
      <c r="DN330" s="55"/>
      <c r="DO330" s="55"/>
      <c r="DP330" s="55"/>
      <c r="DQ330" s="55"/>
      <c r="DR330" s="55"/>
      <c r="DS330" s="55"/>
      <c r="DT330" s="55"/>
      <c r="DU330" s="55"/>
      <c r="DV330" s="55"/>
      <c r="DW330" s="55"/>
      <c r="DX330" s="55"/>
      <c r="DY330" s="55"/>
      <c r="DZ330" s="55"/>
      <c r="EA330" s="55"/>
      <c r="EB330" s="55"/>
      <c r="EC330" s="55"/>
      <c r="ED330" s="55"/>
      <c r="EE330" s="55"/>
      <c r="EF330" s="55"/>
      <c r="EG330" s="55"/>
      <c r="EH330" s="55"/>
      <c r="EI330" s="55"/>
      <c r="EJ330" s="55"/>
      <c r="EK330" s="55"/>
      <c r="EL330" s="55"/>
      <c r="EM330" s="55"/>
      <c r="EN330" s="55"/>
      <c r="EO330" s="55"/>
      <c r="EP330" s="55"/>
      <c r="EQ330" s="55"/>
      <c r="ER330" s="55"/>
      <c r="ES330" s="55"/>
      <c r="ET330" s="55"/>
      <c r="EU330" s="55"/>
      <c r="EV330" s="55"/>
      <c r="EW330" s="55"/>
      <c r="EX330" s="55"/>
      <c r="EY330" s="55"/>
      <c r="EZ330" s="55"/>
      <c r="FA330" s="55"/>
      <c r="FB330" s="55"/>
      <c r="FC330" s="55"/>
      <c r="FD330" s="55"/>
      <c r="FE330" s="55"/>
      <c r="FF330" s="55"/>
      <c r="FG330" s="55"/>
      <c r="FH330" s="55"/>
      <c r="FI330" s="55"/>
      <c r="FJ330" s="55"/>
      <c r="FK330" s="55"/>
      <c r="FL330" s="55"/>
      <c r="FM330" s="55"/>
      <c r="FN330" s="55"/>
      <c r="FO330" s="55"/>
      <c r="FP330" s="55"/>
      <c r="FQ330" s="55"/>
      <c r="FR330" s="55"/>
      <c r="FS330" s="55"/>
      <c r="FT330" s="55"/>
      <c r="FU330" s="55"/>
      <c r="FV330" s="55"/>
      <c r="FW330" s="55"/>
      <c r="FX330" s="55"/>
      <c r="FY330" s="55"/>
      <c r="FZ330" s="55"/>
      <c r="GA330" s="55"/>
      <c r="GB330" s="55"/>
      <c r="GC330" s="55"/>
      <c r="GD330" s="55"/>
      <c r="GE330" s="55"/>
      <c r="GF330" s="55"/>
      <c r="GG330" s="55"/>
      <c r="GH330" s="55"/>
      <c r="GI330" s="55"/>
      <c r="GJ330" s="55"/>
      <c r="GK330" s="55"/>
      <c r="GL330" s="55"/>
      <c r="GM330" s="55"/>
    </row>
    <row r="331" spans="1:195" x14ac:dyDescent="0.2">
      <c r="A331" s="55"/>
      <c r="B331" s="55"/>
      <c r="C331" s="55"/>
      <c r="D331" s="55"/>
      <c r="E331" s="55"/>
      <c r="F331" s="55"/>
      <c r="G331" s="55"/>
      <c r="H331" s="55"/>
      <c r="I331" s="55"/>
      <c r="J331" s="55"/>
      <c r="K331" s="55"/>
      <c r="L331" s="55"/>
      <c r="M331" s="55"/>
      <c r="N331" s="55"/>
      <c r="O331" s="55"/>
      <c r="P331" s="55"/>
      <c r="Q331" s="55"/>
      <c r="R331" s="55"/>
      <c r="S331" s="55"/>
      <c r="T331" s="55"/>
      <c r="U331" s="55"/>
      <c r="V331" s="55"/>
      <c r="W331" s="55"/>
      <c r="X331" s="55"/>
      <c r="Y331" s="55"/>
      <c r="Z331" s="55"/>
      <c r="AA331" s="55"/>
      <c r="AB331" s="55"/>
      <c r="AC331" s="55"/>
      <c r="AD331" s="55"/>
      <c r="AE331" s="55"/>
      <c r="AF331" s="55"/>
      <c r="AG331" s="55"/>
      <c r="AH331" s="55"/>
      <c r="AI331" s="55"/>
      <c r="AJ331" s="55"/>
      <c r="AK331" s="55"/>
      <c r="AL331" s="55"/>
      <c r="AM331" s="55"/>
      <c r="AN331" s="55"/>
      <c r="AO331" s="55"/>
      <c r="AP331" s="55"/>
      <c r="AQ331" s="55"/>
      <c r="AR331" s="55"/>
      <c r="AS331" s="55"/>
      <c r="AT331" s="55"/>
      <c r="AU331" s="55"/>
      <c r="AV331" s="55"/>
      <c r="AW331" s="55"/>
      <c r="AX331" s="55"/>
      <c r="AY331" s="55"/>
      <c r="AZ331" s="55"/>
      <c r="BA331" s="55"/>
      <c r="BB331" s="55"/>
      <c r="BC331" s="55"/>
      <c r="BD331" s="55"/>
      <c r="BE331" s="55"/>
      <c r="BF331" s="55"/>
      <c r="BG331" s="55"/>
      <c r="BH331" s="55"/>
      <c r="BI331" s="55"/>
      <c r="BJ331" s="55"/>
      <c r="BK331" s="55"/>
      <c r="BL331" s="55"/>
      <c r="BM331" s="55"/>
      <c r="BN331" s="55"/>
      <c r="BO331" s="55"/>
      <c r="BP331" s="55"/>
      <c r="BQ331" s="55"/>
      <c r="BR331" s="55"/>
      <c r="BS331" s="55"/>
      <c r="BT331" s="55"/>
      <c r="BU331" s="55"/>
      <c r="BV331" s="55"/>
      <c r="BW331" s="55"/>
      <c r="BX331" s="55"/>
      <c r="BY331" s="55"/>
      <c r="BZ331" s="55"/>
      <c r="CA331" s="55"/>
      <c r="CB331" s="55"/>
      <c r="CC331" s="55"/>
      <c r="CD331" s="55"/>
      <c r="CE331" s="55"/>
      <c r="CF331" s="55"/>
      <c r="CG331" s="55"/>
      <c r="CH331" s="55"/>
      <c r="CI331" s="55"/>
      <c r="CJ331" s="55"/>
      <c r="CK331" s="55"/>
      <c r="CL331" s="55"/>
      <c r="CM331" s="55"/>
      <c r="CN331" s="55"/>
      <c r="CO331" s="55"/>
      <c r="CP331" s="55"/>
      <c r="CQ331" s="55"/>
      <c r="CR331" s="55"/>
      <c r="CS331" s="55"/>
      <c r="CT331" s="55"/>
      <c r="CU331" s="55"/>
      <c r="CV331" s="55"/>
      <c r="CW331" s="55"/>
      <c r="CX331" s="55"/>
      <c r="CY331" s="55"/>
      <c r="CZ331" s="55"/>
      <c r="DA331" s="55"/>
      <c r="DB331" s="55"/>
      <c r="DC331" s="55"/>
      <c r="DD331" s="55"/>
      <c r="DE331" s="55"/>
      <c r="DF331" s="55"/>
      <c r="DG331" s="55"/>
      <c r="DH331" s="55"/>
      <c r="DI331" s="55"/>
      <c r="DJ331" s="55"/>
      <c r="DK331" s="55"/>
      <c r="DL331" s="55"/>
      <c r="DM331" s="55"/>
      <c r="DN331" s="55"/>
      <c r="DO331" s="55"/>
      <c r="DP331" s="55"/>
      <c r="DQ331" s="55"/>
      <c r="DR331" s="55"/>
      <c r="DS331" s="55"/>
      <c r="DT331" s="55"/>
      <c r="DU331" s="55"/>
      <c r="DV331" s="55"/>
      <c r="DW331" s="55"/>
      <c r="DX331" s="55"/>
      <c r="DY331" s="55"/>
      <c r="DZ331" s="55"/>
      <c r="EA331" s="55"/>
      <c r="EB331" s="55"/>
      <c r="EC331" s="55"/>
      <c r="ED331" s="55"/>
      <c r="EE331" s="55"/>
      <c r="EF331" s="55"/>
      <c r="EG331" s="55"/>
      <c r="EH331" s="55"/>
      <c r="EI331" s="55"/>
      <c r="EJ331" s="55"/>
      <c r="EK331" s="55"/>
      <c r="EL331" s="55"/>
      <c r="EM331" s="55"/>
      <c r="EN331" s="55"/>
      <c r="EO331" s="55"/>
      <c r="EP331" s="55"/>
      <c r="EQ331" s="55"/>
      <c r="ER331" s="55"/>
      <c r="ES331" s="55"/>
      <c r="ET331" s="55"/>
      <c r="EU331" s="55"/>
      <c r="EV331" s="55"/>
      <c r="EW331" s="55"/>
      <c r="EX331" s="55"/>
      <c r="EY331" s="55"/>
      <c r="EZ331" s="55"/>
      <c r="FA331" s="55"/>
      <c r="FB331" s="55"/>
      <c r="FC331" s="55"/>
      <c r="FD331" s="55"/>
      <c r="FE331" s="55"/>
      <c r="FF331" s="55"/>
      <c r="FG331" s="55"/>
      <c r="FH331" s="55"/>
      <c r="FI331" s="55"/>
      <c r="FJ331" s="55"/>
      <c r="FK331" s="55"/>
      <c r="FL331" s="55"/>
      <c r="FM331" s="55"/>
      <c r="FN331" s="55"/>
      <c r="FO331" s="55"/>
      <c r="FP331" s="55"/>
      <c r="FQ331" s="55"/>
      <c r="FR331" s="55"/>
      <c r="FS331" s="55"/>
      <c r="FT331" s="55"/>
      <c r="FU331" s="55"/>
      <c r="FV331" s="55"/>
      <c r="FW331" s="55"/>
      <c r="FX331" s="55"/>
      <c r="FY331" s="55"/>
      <c r="FZ331" s="55"/>
      <c r="GA331" s="55"/>
      <c r="GB331" s="55"/>
      <c r="GC331" s="55"/>
      <c r="GD331" s="55"/>
      <c r="GE331" s="55"/>
      <c r="GF331" s="55"/>
      <c r="GG331" s="55"/>
      <c r="GH331" s="55"/>
      <c r="GI331" s="55"/>
      <c r="GJ331" s="55"/>
      <c r="GK331" s="55"/>
      <c r="GL331" s="55"/>
      <c r="GM331" s="55"/>
    </row>
    <row r="332" spans="1:195" x14ac:dyDescent="0.2">
      <c r="A332" s="55"/>
      <c r="B332" s="55"/>
      <c r="C332" s="55"/>
      <c r="D332" s="55"/>
      <c r="E332" s="55"/>
      <c r="F332" s="55"/>
      <c r="G332" s="55"/>
      <c r="H332" s="55"/>
      <c r="I332" s="55"/>
      <c r="J332" s="55"/>
      <c r="K332" s="55"/>
      <c r="L332" s="55"/>
      <c r="M332" s="55"/>
      <c r="N332" s="55"/>
      <c r="O332" s="55"/>
      <c r="P332" s="55"/>
      <c r="Q332" s="55"/>
      <c r="R332" s="55"/>
      <c r="S332" s="55"/>
      <c r="T332" s="55"/>
      <c r="U332" s="55"/>
      <c r="V332" s="55"/>
      <c r="W332" s="55"/>
      <c r="X332" s="55"/>
      <c r="Y332" s="55"/>
      <c r="Z332" s="55"/>
      <c r="AA332" s="55"/>
      <c r="AB332" s="55"/>
      <c r="AC332" s="55"/>
      <c r="AD332" s="55"/>
      <c r="AE332" s="55"/>
      <c r="AF332" s="55"/>
      <c r="AG332" s="55"/>
      <c r="AH332" s="55"/>
      <c r="AI332" s="55"/>
      <c r="AJ332" s="55"/>
      <c r="AK332" s="55"/>
      <c r="AL332" s="55"/>
      <c r="AM332" s="55"/>
      <c r="AN332" s="55"/>
      <c r="AO332" s="55"/>
      <c r="AP332" s="55"/>
      <c r="AQ332" s="55"/>
      <c r="AR332" s="55"/>
      <c r="AS332" s="55"/>
      <c r="AT332" s="55"/>
      <c r="AU332" s="55"/>
      <c r="AV332" s="55"/>
      <c r="AW332" s="55"/>
      <c r="AX332" s="55"/>
      <c r="AY332" s="55"/>
      <c r="AZ332" s="55"/>
      <c r="BA332" s="55"/>
      <c r="BB332" s="55"/>
      <c r="BC332" s="55"/>
      <c r="BD332" s="55"/>
      <c r="BE332" s="55"/>
      <c r="BF332" s="55"/>
      <c r="BG332" s="55"/>
      <c r="BH332" s="55"/>
      <c r="BI332" s="55"/>
      <c r="BJ332" s="55"/>
      <c r="BK332" s="55"/>
      <c r="BL332" s="55"/>
      <c r="BM332" s="55"/>
      <c r="BN332" s="55"/>
      <c r="BO332" s="55"/>
      <c r="BP332" s="55"/>
      <c r="BQ332" s="55"/>
      <c r="BR332" s="55"/>
      <c r="BS332" s="55"/>
      <c r="BT332" s="55"/>
      <c r="BU332" s="55"/>
      <c r="BV332" s="55"/>
      <c r="BW332" s="55"/>
      <c r="BX332" s="55"/>
      <c r="BY332" s="55"/>
      <c r="BZ332" s="55"/>
      <c r="CA332" s="55"/>
      <c r="CB332" s="55"/>
      <c r="CC332" s="55"/>
      <c r="CD332" s="55"/>
      <c r="CE332" s="55"/>
      <c r="CF332" s="55"/>
      <c r="CG332" s="55"/>
      <c r="CH332" s="55"/>
      <c r="CI332" s="55"/>
      <c r="CJ332" s="55"/>
      <c r="CK332" s="55"/>
      <c r="CL332" s="55"/>
      <c r="CM332" s="55"/>
      <c r="CN332" s="55"/>
      <c r="CO332" s="55"/>
      <c r="CP332" s="55"/>
      <c r="CQ332" s="55"/>
      <c r="CR332" s="55"/>
      <c r="CS332" s="55"/>
      <c r="CT332" s="55"/>
      <c r="CU332" s="55"/>
      <c r="CV332" s="55"/>
      <c r="CW332" s="55"/>
      <c r="CX332" s="55"/>
      <c r="CY332" s="55"/>
      <c r="CZ332" s="55"/>
      <c r="DA332" s="55"/>
      <c r="DB332" s="55"/>
      <c r="DC332" s="55"/>
      <c r="DD332" s="55"/>
      <c r="DE332" s="55"/>
      <c r="DF332" s="55"/>
      <c r="DG332" s="55"/>
      <c r="DH332" s="55"/>
      <c r="DI332" s="55"/>
      <c r="DJ332" s="55"/>
      <c r="DK332" s="55"/>
      <c r="DL332" s="55"/>
      <c r="DM332" s="55"/>
      <c r="DN332" s="55"/>
      <c r="DO332" s="55"/>
      <c r="DP332" s="55"/>
      <c r="DQ332" s="55"/>
      <c r="DR332" s="55"/>
      <c r="DS332" s="55"/>
      <c r="DT332" s="55"/>
      <c r="DU332" s="55"/>
      <c r="DV332" s="55"/>
      <c r="DW332" s="55"/>
      <c r="DX332" s="55"/>
      <c r="DY332" s="55"/>
      <c r="DZ332" s="55"/>
      <c r="EA332" s="55"/>
      <c r="EB332" s="55"/>
      <c r="EC332" s="55"/>
      <c r="ED332" s="55"/>
      <c r="EE332" s="55"/>
      <c r="EF332" s="55"/>
      <c r="EG332" s="55"/>
      <c r="EH332" s="55"/>
      <c r="EI332" s="55"/>
      <c r="EJ332" s="55"/>
      <c r="EK332" s="55"/>
      <c r="EL332" s="55"/>
      <c r="EM332" s="55"/>
      <c r="EN332" s="55"/>
      <c r="EO332" s="55"/>
      <c r="EP332" s="55"/>
      <c r="EQ332" s="55"/>
      <c r="ER332" s="55"/>
      <c r="ES332" s="55"/>
      <c r="ET332" s="55"/>
      <c r="EU332" s="55"/>
      <c r="EV332" s="55"/>
      <c r="EW332" s="55"/>
      <c r="EX332" s="55"/>
      <c r="EY332" s="55"/>
      <c r="EZ332" s="55"/>
      <c r="FA332" s="55"/>
      <c r="FB332" s="55"/>
      <c r="FC332" s="55"/>
      <c r="FD332" s="55"/>
      <c r="FE332" s="55"/>
      <c r="FF332" s="55"/>
      <c r="FG332" s="55"/>
      <c r="FH332" s="55"/>
      <c r="FI332" s="55"/>
      <c r="FJ332" s="55"/>
      <c r="FK332" s="55"/>
      <c r="FL332" s="55"/>
      <c r="FM332" s="55"/>
      <c r="FN332" s="55"/>
      <c r="FO332" s="55"/>
      <c r="FP332" s="55"/>
      <c r="FQ332" s="55"/>
      <c r="FR332" s="55"/>
      <c r="FS332" s="55"/>
      <c r="FT332" s="55"/>
      <c r="FU332" s="55"/>
      <c r="FV332" s="55"/>
      <c r="FW332" s="55"/>
      <c r="FX332" s="55"/>
      <c r="FY332" s="55"/>
      <c r="FZ332" s="55"/>
      <c r="GA332" s="55"/>
      <c r="GB332" s="55"/>
      <c r="GC332" s="55"/>
      <c r="GD332" s="55"/>
      <c r="GE332" s="55"/>
      <c r="GF332" s="55"/>
      <c r="GG332" s="55"/>
      <c r="GH332" s="55"/>
      <c r="GI332" s="55"/>
      <c r="GJ332" s="55"/>
      <c r="GK332" s="55"/>
      <c r="GL332" s="55"/>
      <c r="GM332" s="55"/>
    </row>
    <row r="333" spans="1:195" x14ac:dyDescent="0.2">
      <c r="A333" s="55"/>
      <c r="B333" s="55"/>
      <c r="C333" s="55"/>
      <c r="D333" s="55"/>
      <c r="E333" s="55"/>
      <c r="F333" s="55"/>
      <c r="G333" s="55"/>
      <c r="H333" s="55"/>
      <c r="I333" s="55"/>
      <c r="J333" s="55"/>
      <c r="K333" s="55"/>
      <c r="L333" s="55"/>
      <c r="M333" s="55"/>
      <c r="N333" s="55"/>
      <c r="O333" s="55"/>
      <c r="P333" s="55"/>
      <c r="Q333" s="55"/>
      <c r="R333" s="55"/>
      <c r="S333" s="55"/>
      <c r="T333" s="55"/>
      <c r="U333" s="55"/>
      <c r="V333" s="55"/>
      <c r="W333" s="55"/>
      <c r="X333" s="55"/>
      <c r="Y333" s="55"/>
      <c r="Z333" s="55"/>
      <c r="AA333" s="55"/>
      <c r="AB333" s="55"/>
      <c r="AC333" s="55"/>
      <c r="AD333" s="55"/>
      <c r="AE333" s="55"/>
      <c r="AF333" s="55"/>
      <c r="AG333" s="55"/>
      <c r="AH333" s="55"/>
      <c r="AI333" s="55"/>
      <c r="AJ333" s="55"/>
      <c r="AK333" s="55"/>
      <c r="AL333" s="55"/>
      <c r="AM333" s="55"/>
      <c r="AN333" s="55"/>
      <c r="AO333" s="55"/>
      <c r="AP333" s="55"/>
      <c r="AQ333" s="55"/>
      <c r="AR333" s="55"/>
      <c r="AS333" s="55"/>
      <c r="AT333" s="55"/>
      <c r="AU333" s="55"/>
      <c r="AV333" s="55"/>
      <c r="AW333" s="55"/>
      <c r="AX333" s="55"/>
      <c r="AY333" s="55"/>
      <c r="AZ333" s="55"/>
      <c r="BA333" s="55"/>
      <c r="BB333" s="55"/>
      <c r="BC333" s="55"/>
      <c r="BD333" s="55"/>
      <c r="BE333" s="55"/>
      <c r="BF333" s="55"/>
      <c r="BG333" s="55"/>
      <c r="BH333" s="55"/>
      <c r="BI333" s="55"/>
      <c r="BJ333" s="55"/>
      <c r="BK333" s="55"/>
      <c r="BL333" s="55"/>
      <c r="BM333" s="55"/>
      <c r="BN333" s="55"/>
      <c r="BO333" s="55"/>
      <c r="BP333" s="55"/>
      <c r="BQ333" s="55"/>
      <c r="BR333" s="55"/>
      <c r="BS333" s="55"/>
      <c r="BT333" s="55"/>
      <c r="BU333" s="55"/>
      <c r="BV333" s="55"/>
      <c r="BW333" s="55"/>
      <c r="BX333" s="55"/>
      <c r="BY333" s="55"/>
      <c r="BZ333" s="55"/>
      <c r="CA333" s="55"/>
      <c r="CB333" s="55"/>
      <c r="CC333" s="55"/>
      <c r="CD333" s="55"/>
      <c r="CE333" s="55"/>
      <c r="CF333" s="55"/>
      <c r="CG333" s="55"/>
      <c r="CH333" s="55"/>
      <c r="CI333" s="55"/>
      <c r="CJ333" s="55"/>
      <c r="CK333" s="55"/>
      <c r="CL333" s="55"/>
      <c r="CM333" s="55"/>
      <c r="CN333" s="55"/>
      <c r="CO333" s="55"/>
      <c r="CP333" s="55"/>
      <c r="CQ333" s="55"/>
      <c r="CR333" s="55"/>
      <c r="CS333" s="55"/>
      <c r="CT333" s="55"/>
      <c r="CU333" s="55"/>
      <c r="CV333" s="55"/>
      <c r="CW333" s="55"/>
      <c r="CX333" s="55"/>
      <c r="CY333" s="55"/>
      <c r="CZ333" s="55"/>
      <c r="DA333" s="55"/>
      <c r="DB333" s="55"/>
      <c r="DC333" s="55"/>
      <c r="DD333" s="55"/>
      <c r="DE333" s="55"/>
      <c r="DF333" s="55"/>
      <c r="DG333" s="55"/>
      <c r="DH333" s="55"/>
      <c r="DI333" s="55"/>
      <c r="DJ333" s="55"/>
      <c r="DK333" s="55"/>
      <c r="DL333" s="55"/>
      <c r="DM333" s="55"/>
      <c r="DN333" s="55"/>
      <c r="DO333" s="55"/>
      <c r="DP333" s="55"/>
      <c r="DQ333" s="55"/>
      <c r="DR333" s="55"/>
      <c r="DS333" s="55"/>
      <c r="DT333" s="55"/>
      <c r="DU333" s="55"/>
      <c r="DV333" s="55"/>
      <c r="DW333" s="55"/>
      <c r="DX333" s="55"/>
      <c r="DY333" s="55"/>
      <c r="DZ333" s="55"/>
      <c r="EA333" s="55"/>
      <c r="EB333" s="55"/>
      <c r="EC333" s="55"/>
      <c r="ED333" s="55"/>
      <c r="EE333" s="55"/>
      <c r="EF333" s="55"/>
      <c r="EG333" s="55"/>
      <c r="EH333" s="55"/>
      <c r="EI333" s="55"/>
      <c r="EJ333" s="55"/>
      <c r="EK333" s="55"/>
      <c r="EL333" s="55"/>
      <c r="EM333" s="55"/>
      <c r="EN333" s="55"/>
      <c r="EO333" s="55"/>
      <c r="EP333" s="55"/>
      <c r="EQ333" s="55"/>
      <c r="ER333" s="55"/>
      <c r="ES333" s="55"/>
      <c r="ET333" s="55"/>
      <c r="EU333" s="55"/>
      <c r="EV333" s="55"/>
      <c r="EW333" s="55"/>
      <c r="EX333" s="55"/>
      <c r="EY333" s="55"/>
      <c r="EZ333" s="55"/>
      <c r="FA333" s="55"/>
      <c r="FB333" s="55"/>
      <c r="FC333" s="55"/>
      <c r="FD333" s="55"/>
      <c r="FE333" s="55"/>
      <c r="FF333" s="55"/>
      <c r="FG333" s="55"/>
      <c r="FH333" s="55"/>
      <c r="FI333" s="55"/>
      <c r="FJ333" s="55"/>
      <c r="FK333" s="55"/>
      <c r="FL333" s="55"/>
      <c r="FM333" s="55"/>
      <c r="FN333" s="55"/>
      <c r="FO333" s="55"/>
      <c r="FP333" s="55"/>
      <c r="FQ333" s="55"/>
      <c r="FR333" s="55"/>
      <c r="FS333" s="55"/>
      <c r="FT333" s="55"/>
      <c r="FU333" s="55"/>
      <c r="FV333" s="55"/>
      <c r="FW333" s="55"/>
      <c r="FX333" s="55"/>
      <c r="FY333" s="55"/>
      <c r="FZ333" s="55"/>
      <c r="GA333" s="55"/>
      <c r="GB333" s="55"/>
      <c r="GC333" s="55"/>
      <c r="GD333" s="55"/>
      <c r="GE333" s="55"/>
      <c r="GF333" s="55"/>
      <c r="GG333" s="55"/>
      <c r="GH333" s="55"/>
      <c r="GI333" s="55"/>
      <c r="GJ333" s="55"/>
      <c r="GK333" s="55"/>
      <c r="GL333" s="55"/>
      <c r="GM333" s="55"/>
    </row>
    <row r="334" spans="1:195" x14ac:dyDescent="0.2">
      <c r="A334" s="55"/>
      <c r="B334" s="55"/>
      <c r="C334" s="55"/>
      <c r="D334" s="55"/>
      <c r="E334" s="55"/>
      <c r="F334" s="55"/>
      <c r="G334" s="55"/>
      <c r="H334" s="55"/>
      <c r="I334" s="55"/>
      <c r="J334" s="55"/>
      <c r="K334" s="55"/>
      <c r="L334" s="55"/>
      <c r="M334" s="55"/>
      <c r="N334" s="55"/>
      <c r="O334" s="55"/>
      <c r="P334" s="55"/>
      <c r="Q334" s="55"/>
      <c r="R334" s="55"/>
      <c r="S334" s="55"/>
      <c r="T334" s="55"/>
      <c r="U334" s="55"/>
      <c r="V334" s="55"/>
      <c r="W334" s="55"/>
      <c r="X334" s="55"/>
      <c r="Y334" s="55"/>
      <c r="Z334" s="55"/>
      <c r="AA334" s="55"/>
      <c r="AB334" s="55"/>
      <c r="AC334" s="55"/>
      <c r="AD334" s="55"/>
      <c r="AE334" s="55"/>
      <c r="AF334" s="55"/>
      <c r="AG334" s="55"/>
      <c r="AH334" s="55"/>
      <c r="AI334" s="55"/>
      <c r="AJ334" s="55"/>
      <c r="AK334" s="55"/>
      <c r="AL334" s="55"/>
      <c r="AM334" s="55"/>
      <c r="AN334" s="55"/>
      <c r="AO334" s="55"/>
      <c r="AP334" s="55"/>
      <c r="AQ334" s="55"/>
      <c r="AR334" s="55"/>
      <c r="AS334" s="55"/>
      <c r="AT334" s="55"/>
      <c r="AU334" s="55"/>
      <c r="AV334" s="55"/>
      <c r="AW334" s="55"/>
      <c r="AX334" s="55"/>
      <c r="AY334" s="55"/>
      <c r="AZ334" s="55"/>
      <c r="BA334" s="55"/>
      <c r="BB334" s="55"/>
      <c r="BC334" s="55"/>
      <c r="BD334" s="55"/>
      <c r="BE334" s="55"/>
      <c r="BF334" s="55"/>
      <c r="BG334" s="55"/>
      <c r="BH334" s="55"/>
      <c r="BI334" s="55"/>
      <c r="BJ334" s="55"/>
      <c r="BK334" s="55"/>
      <c r="BL334" s="55"/>
      <c r="BM334" s="55"/>
      <c r="BN334" s="55"/>
      <c r="BO334" s="55"/>
      <c r="BP334" s="55"/>
      <c r="BQ334" s="55"/>
      <c r="BR334" s="55"/>
      <c r="BS334" s="55"/>
      <c r="BT334" s="55"/>
      <c r="BU334" s="55"/>
      <c r="BV334" s="55"/>
      <c r="BW334" s="55"/>
      <c r="BX334" s="55"/>
      <c r="BY334" s="55"/>
      <c r="BZ334" s="55"/>
      <c r="CA334" s="55"/>
      <c r="CB334" s="55"/>
      <c r="CC334" s="55"/>
      <c r="CD334" s="55"/>
      <c r="CE334" s="55"/>
      <c r="CF334" s="55"/>
      <c r="CG334" s="55"/>
      <c r="CH334" s="55"/>
      <c r="CI334" s="55"/>
      <c r="CJ334" s="55"/>
      <c r="CK334" s="55"/>
      <c r="CL334" s="55"/>
      <c r="CM334" s="55"/>
      <c r="CN334" s="55"/>
      <c r="CO334" s="55"/>
      <c r="CP334" s="55"/>
      <c r="CQ334" s="55"/>
      <c r="CR334" s="55"/>
      <c r="CS334" s="55"/>
      <c r="CT334" s="55"/>
      <c r="CU334" s="55"/>
      <c r="CV334" s="55"/>
      <c r="CW334" s="55"/>
      <c r="CX334" s="55"/>
      <c r="CY334" s="55"/>
      <c r="CZ334" s="55"/>
      <c r="DA334" s="55"/>
      <c r="DB334" s="55"/>
      <c r="DC334" s="55"/>
      <c r="DD334" s="55"/>
      <c r="DE334" s="55"/>
      <c r="DF334" s="55"/>
      <c r="DG334" s="55"/>
      <c r="DH334" s="55"/>
      <c r="DI334" s="55"/>
      <c r="DJ334" s="55"/>
      <c r="DK334" s="55"/>
      <c r="DL334" s="55"/>
      <c r="DM334" s="55"/>
      <c r="DN334" s="55"/>
      <c r="DO334" s="55"/>
      <c r="DP334" s="55"/>
      <c r="DQ334" s="55"/>
      <c r="DR334" s="55"/>
      <c r="DS334" s="55"/>
      <c r="DT334" s="55"/>
      <c r="DU334" s="55"/>
      <c r="DV334" s="55"/>
      <c r="DW334" s="55"/>
      <c r="DX334" s="55"/>
      <c r="DY334" s="55"/>
      <c r="DZ334" s="55"/>
      <c r="EA334" s="55"/>
      <c r="EB334" s="55"/>
      <c r="EC334" s="55"/>
      <c r="ED334" s="55"/>
      <c r="EE334" s="55"/>
      <c r="EF334" s="55"/>
      <c r="EG334" s="55"/>
      <c r="EH334" s="55"/>
      <c r="EI334" s="55"/>
      <c r="EJ334" s="55"/>
      <c r="EK334" s="55"/>
      <c r="EL334" s="55"/>
      <c r="EM334" s="55"/>
      <c r="EN334" s="55"/>
      <c r="EO334" s="55"/>
      <c r="EP334" s="55"/>
      <c r="EQ334" s="55"/>
      <c r="ER334" s="55"/>
      <c r="ES334" s="55"/>
      <c r="ET334" s="55"/>
      <c r="EU334" s="55"/>
      <c r="EV334" s="55"/>
      <c r="EW334" s="55"/>
      <c r="EX334" s="55"/>
      <c r="EY334" s="55"/>
      <c r="EZ334" s="55"/>
      <c r="FA334" s="55"/>
      <c r="FB334" s="55"/>
      <c r="FC334" s="55"/>
      <c r="FD334" s="55"/>
      <c r="FE334" s="55"/>
      <c r="FF334" s="55"/>
      <c r="FG334" s="55"/>
      <c r="FH334" s="55"/>
      <c r="FI334" s="55"/>
      <c r="FJ334" s="55"/>
      <c r="FK334" s="55"/>
      <c r="FL334" s="55"/>
      <c r="FM334" s="55"/>
      <c r="FN334" s="55"/>
      <c r="FO334" s="55"/>
      <c r="FP334" s="55"/>
      <c r="FQ334" s="55"/>
      <c r="FR334" s="55"/>
      <c r="FS334" s="55"/>
      <c r="FT334" s="55"/>
      <c r="FU334" s="55"/>
      <c r="FV334" s="55"/>
      <c r="FW334" s="55"/>
      <c r="FX334" s="55"/>
      <c r="FY334" s="55"/>
      <c r="FZ334" s="55"/>
      <c r="GA334" s="55"/>
      <c r="GB334" s="55"/>
      <c r="GC334" s="55"/>
      <c r="GD334" s="55"/>
      <c r="GE334" s="55"/>
      <c r="GF334" s="55"/>
      <c r="GG334" s="55"/>
      <c r="GH334" s="55"/>
      <c r="GI334" s="55"/>
      <c r="GJ334" s="55"/>
      <c r="GK334" s="55"/>
      <c r="GL334" s="55"/>
      <c r="GM334" s="55"/>
    </row>
    <row r="335" spans="1:195" x14ac:dyDescent="0.2">
      <c r="A335" s="55"/>
      <c r="B335" s="55"/>
      <c r="C335" s="55"/>
      <c r="D335" s="55"/>
      <c r="E335" s="55"/>
      <c r="F335" s="55"/>
      <c r="G335" s="55"/>
      <c r="H335" s="55"/>
      <c r="I335" s="55"/>
      <c r="J335" s="55"/>
      <c r="K335" s="55"/>
      <c r="L335" s="55"/>
      <c r="M335" s="55"/>
      <c r="N335" s="55"/>
      <c r="O335" s="55"/>
      <c r="P335" s="55"/>
      <c r="Q335" s="55"/>
      <c r="R335" s="55"/>
      <c r="S335" s="55"/>
      <c r="T335" s="55"/>
      <c r="U335" s="55"/>
      <c r="V335" s="55"/>
      <c r="W335" s="55"/>
      <c r="X335" s="55"/>
      <c r="Y335" s="55"/>
      <c r="Z335" s="55"/>
      <c r="AA335" s="55"/>
      <c r="AB335" s="55"/>
      <c r="AC335" s="55"/>
      <c r="AD335" s="55"/>
      <c r="AE335" s="55"/>
      <c r="AF335" s="55"/>
      <c r="AG335" s="55"/>
      <c r="AH335" s="55"/>
      <c r="AI335" s="55"/>
      <c r="AJ335" s="55"/>
      <c r="AK335" s="55"/>
      <c r="AL335" s="55"/>
      <c r="AM335" s="55"/>
      <c r="AN335" s="55"/>
      <c r="AO335" s="55"/>
      <c r="AP335" s="55"/>
      <c r="AQ335" s="55"/>
      <c r="AR335" s="55"/>
      <c r="AS335" s="55"/>
      <c r="AT335" s="55"/>
      <c r="AU335" s="55"/>
      <c r="AV335" s="55"/>
      <c r="AW335" s="55"/>
      <c r="AX335" s="55"/>
      <c r="AY335" s="55"/>
      <c r="AZ335" s="55"/>
      <c r="BA335" s="55"/>
      <c r="BB335" s="55"/>
      <c r="BC335" s="55"/>
      <c r="BD335" s="55"/>
      <c r="BE335" s="55"/>
      <c r="BF335" s="55"/>
      <c r="BG335" s="55"/>
      <c r="BH335" s="55"/>
      <c r="BI335" s="55"/>
      <c r="BJ335" s="55"/>
      <c r="BK335" s="55"/>
      <c r="BL335" s="55"/>
      <c r="BM335" s="55"/>
      <c r="BN335" s="55"/>
      <c r="BO335" s="55"/>
      <c r="BP335" s="55"/>
      <c r="BQ335" s="55"/>
      <c r="BR335" s="55"/>
      <c r="BS335" s="55"/>
      <c r="BT335" s="55"/>
      <c r="BU335" s="55"/>
      <c r="BV335" s="55"/>
      <c r="BW335" s="55"/>
      <c r="BX335" s="55"/>
      <c r="BY335" s="55"/>
      <c r="BZ335" s="55"/>
      <c r="CA335" s="55"/>
      <c r="CB335" s="55"/>
      <c r="CC335" s="55"/>
      <c r="CD335" s="55"/>
      <c r="CE335" s="55"/>
      <c r="CF335" s="55"/>
      <c r="CG335" s="55"/>
      <c r="CH335" s="55"/>
      <c r="CI335" s="55"/>
      <c r="CJ335" s="55"/>
      <c r="CK335" s="55"/>
      <c r="CL335" s="55"/>
      <c r="CM335" s="55"/>
      <c r="CN335" s="55"/>
      <c r="CO335" s="55"/>
      <c r="CP335" s="55"/>
      <c r="CQ335" s="55"/>
      <c r="CR335" s="55"/>
      <c r="CS335" s="55"/>
      <c r="CT335" s="55"/>
      <c r="CU335" s="55"/>
      <c r="CV335" s="55"/>
      <c r="CW335" s="55"/>
      <c r="CX335" s="55"/>
      <c r="CY335" s="55"/>
      <c r="CZ335" s="55"/>
      <c r="DA335" s="55"/>
      <c r="DB335" s="55"/>
      <c r="DC335" s="55"/>
      <c r="DD335" s="55"/>
      <c r="DE335" s="55"/>
      <c r="DF335" s="55"/>
      <c r="DG335" s="55"/>
      <c r="DH335" s="55"/>
      <c r="DI335" s="55"/>
      <c r="DJ335" s="55"/>
      <c r="DK335" s="55"/>
      <c r="DL335" s="55"/>
      <c r="DM335" s="55"/>
      <c r="DN335" s="55"/>
      <c r="DO335" s="55"/>
      <c r="DP335" s="55"/>
      <c r="DQ335" s="55"/>
      <c r="DR335" s="55"/>
      <c r="DS335" s="55"/>
      <c r="DT335" s="55"/>
      <c r="DU335" s="55"/>
      <c r="DV335" s="55"/>
      <c r="DW335" s="55"/>
      <c r="DX335" s="55"/>
      <c r="DY335" s="55"/>
      <c r="DZ335" s="55"/>
      <c r="EA335" s="55"/>
      <c r="EB335" s="55"/>
      <c r="EC335" s="55"/>
      <c r="ED335" s="55"/>
      <c r="EE335" s="55"/>
      <c r="EF335" s="55"/>
      <c r="EG335" s="55"/>
      <c r="EH335" s="55"/>
      <c r="EI335" s="55"/>
      <c r="EJ335" s="55"/>
      <c r="EK335" s="55"/>
      <c r="EL335" s="55"/>
      <c r="EM335" s="55"/>
      <c r="EN335" s="55"/>
      <c r="EO335" s="55"/>
      <c r="EP335" s="55"/>
      <c r="EQ335" s="55"/>
      <c r="ER335" s="55"/>
      <c r="ES335" s="55"/>
      <c r="ET335" s="55"/>
      <c r="EU335" s="55"/>
      <c r="EV335" s="55"/>
      <c r="EW335" s="55"/>
      <c r="EX335" s="55"/>
      <c r="EY335" s="55"/>
      <c r="EZ335" s="55"/>
      <c r="FA335" s="55"/>
      <c r="FB335" s="55"/>
      <c r="FC335" s="55"/>
      <c r="FD335" s="55"/>
      <c r="FE335" s="55"/>
      <c r="FF335" s="55"/>
      <c r="FG335" s="55"/>
      <c r="FH335" s="55"/>
      <c r="FI335" s="55"/>
      <c r="FJ335" s="55"/>
      <c r="FK335" s="55"/>
      <c r="FL335" s="55"/>
      <c r="FM335" s="55"/>
      <c r="FN335" s="55"/>
      <c r="FO335" s="55"/>
      <c r="FP335" s="55"/>
      <c r="FQ335" s="55"/>
      <c r="FR335" s="55"/>
      <c r="FS335" s="55"/>
      <c r="FT335" s="55"/>
      <c r="FU335" s="55"/>
      <c r="FV335" s="55"/>
      <c r="FW335" s="55"/>
      <c r="FX335" s="55"/>
      <c r="FY335" s="55"/>
      <c r="FZ335" s="55"/>
      <c r="GA335" s="55"/>
      <c r="GB335" s="55"/>
      <c r="GC335" s="55"/>
      <c r="GD335" s="55"/>
      <c r="GE335" s="55"/>
      <c r="GF335" s="55"/>
      <c r="GG335" s="55"/>
      <c r="GH335" s="55"/>
      <c r="GI335" s="55"/>
      <c r="GJ335" s="55"/>
      <c r="GK335" s="55"/>
      <c r="GL335" s="55"/>
      <c r="GM335" s="55"/>
    </row>
    <row r="336" spans="1:195" x14ac:dyDescent="0.2">
      <c r="A336" s="55"/>
      <c r="B336" s="55"/>
      <c r="C336" s="55"/>
      <c r="D336" s="55"/>
      <c r="E336" s="55"/>
      <c r="F336" s="55"/>
      <c r="G336" s="55"/>
      <c r="H336" s="55"/>
      <c r="I336" s="55"/>
      <c r="J336" s="55"/>
      <c r="K336" s="55"/>
      <c r="L336" s="55"/>
      <c r="M336" s="55"/>
      <c r="N336" s="55"/>
      <c r="O336" s="55"/>
      <c r="P336" s="55"/>
      <c r="Q336" s="55"/>
      <c r="R336" s="55"/>
      <c r="S336" s="55"/>
      <c r="T336" s="55"/>
      <c r="U336" s="55"/>
      <c r="V336" s="55"/>
      <c r="W336" s="55"/>
      <c r="X336" s="55"/>
      <c r="Y336" s="55"/>
      <c r="Z336" s="55"/>
      <c r="AA336" s="55"/>
      <c r="AB336" s="55"/>
      <c r="AC336" s="55"/>
      <c r="AD336" s="55"/>
      <c r="AE336" s="55"/>
      <c r="AF336" s="55"/>
      <c r="AG336" s="55"/>
      <c r="AH336" s="55"/>
      <c r="AI336" s="55"/>
      <c r="AJ336" s="55"/>
      <c r="AK336" s="55"/>
      <c r="AL336" s="55"/>
      <c r="AM336" s="55"/>
      <c r="AN336" s="55"/>
      <c r="AO336" s="55"/>
      <c r="AP336" s="55"/>
      <c r="AQ336" s="55"/>
      <c r="AR336" s="55"/>
      <c r="AS336" s="55"/>
      <c r="AT336" s="55"/>
      <c r="AU336" s="55"/>
      <c r="AV336" s="55"/>
      <c r="AW336" s="55"/>
      <c r="AX336" s="55"/>
      <c r="AY336" s="55"/>
      <c r="AZ336" s="55"/>
      <c r="BA336" s="55"/>
      <c r="BB336" s="55"/>
      <c r="BC336" s="55"/>
      <c r="BD336" s="55"/>
      <c r="BE336" s="55"/>
      <c r="BF336" s="55"/>
      <c r="BG336" s="55"/>
      <c r="BH336" s="55"/>
      <c r="BI336" s="55"/>
      <c r="BJ336" s="55"/>
      <c r="BK336" s="55"/>
      <c r="BL336" s="55"/>
      <c r="BM336" s="55"/>
      <c r="BN336" s="55"/>
      <c r="BO336" s="55"/>
      <c r="BP336" s="55"/>
      <c r="BQ336" s="55"/>
      <c r="BR336" s="55"/>
      <c r="BS336" s="55"/>
      <c r="BT336" s="55"/>
      <c r="BU336" s="55"/>
      <c r="BV336" s="55"/>
      <c r="BW336" s="55"/>
      <c r="BX336" s="55"/>
      <c r="BY336" s="55"/>
      <c r="BZ336" s="55"/>
      <c r="CA336" s="55"/>
      <c r="CB336" s="55"/>
      <c r="CC336" s="55"/>
      <c r="CD336" s="55"/>
      <c r="CE336" s="55"/>
      <c r="CF336" s="55"/>
      <c r="CG336" s="55"/>
      <c r="CH336" s="55"/>
      <c r="CI336" s="55"/>
      <c r="CJ336" s="55"/>
      <c r="CK336" s="55"/>
      <c r="CL336" s="55"/>
      <c r="CM336" s="55"/>
      <c r="CN336" s="55"/>
      <c r="CO336" s="55"/>
      <c r="CP336" s="55"/>
      <c r="CQ336" s="55"/>
      <c r="CR336" s="55"/>
      <c r="CS336" s="55"/>
      <c r="CT336" s="55"/>
      <c r="CU336" s="55"/>
      <c r="CV336" s="55"/>
      <c r="CW336" s="55"/>
      <c r="CX336" s="55"/>
      <c r="CY336" s="55"/>
      <c r="CZ336" s="55"/>
      <c r="DA336" s="55"/>
      <c r="DB336" s="55"/>
      <c r="DC336" s="55"/>
      <c r="DD336" s="55"/>
      <c r="DE336" s="55"/>
      <c r="DF336" s="55"/>
      <c r="DG336" s="55"/>
      <c r="DH336" s="55"/>
      <c r="DI336" s="55"/>
      <c r="DJ336" s="55"/>
      <c r="DK336" s="55"/>
      <c r="DL336" s="55"/>
      <c r="DM336" s="55"/>
      <c r="DN336" s="55"/>
      <c r="DO336" s="55"/>
      <c r="DP336" s="55"/>
      <c r="DQ336" s="55"/>
      <c r="DR336" s="55"/>
      <c r="DS336" s="55"/>
      <c r="DT336" s="55"/>
      <c r="DU336" s="55"/>
      <c r="DV336" s="55"/>
      <c r="DW336" s="55"/>
      <c r="DX336" s="55"/>
      <c r="DY336" s="55"/>
      <c r="DZ336" s="55"/>
      <c r="EA336" s="55"/>
      <c r="EB336" s="55"/>
      <c r="EC336" s="55"/>
      <c r="ED336" s="55"/>
      <c r="EE336" s="55"/>
      <c r="EF336" s="55"/>
      <c r="EG336" s="55"/>
      <c r="EH336" s="55"/>
      <c r="EI336" s="55"/>
      <c r="EJ336" s="55"/>
      <c r="EK336" s="55"/>
      <c r="EL336" s="55"/>
      <c r="EM336" s="55"/>
      <c r="EN336" s="55"/>
      <c r="EO336" s="55"/>
      <c r="EP336" s="55"/>
      <c r="EQ336" s="55"/>
      <c r="ER336" s="55"/>
      <c r="ES336" s="55"/>
      <c r="ET336" s="55"/>
      <c r="EU336" s="55"/>
      <c r="EV336" s="55"/>
      <c r="EW336" s="55"/>
      <c r="EX336" s="55"/>
      <c r="EY336" s="55"/>
      <c r="EZ336" s="55"/>
      <c r="FA336" s="55"/>
      <c r="FB336" s="55"/>
      <c r="FC336" s="55"/>
      <c r="FD336" s="55"/>
      <c r="FE336" s="55"/>
      <c r="FF336" s="55"/>
      <c r="FG336" s="55"/>
      <c r="FH336" s="55"/>
      <c r="FI336" s="55"/>
      <c r="FJ336" s="55"/>
      <c r="FK336" s="55"/>
      <c r="FL336" s="55"/>
      <c r="FM336" s="55"/>
      <c r="FN336" s="55"/>
      <c r="FO336" s="55"/>
      <c r="FP336" s="55"/>
      <c r="FQ336" s="55"/>
      <c r="FR336" s="55"/>
      <c r="FS336" s="55"/>
      <c r="FT336" s="55"/>
      <c r="FU336" s="55"/>
      <c r="FV336" s="55"/>
      <c r="FW336" s="55"/>
      <c r="FX336" s="55"/>
      <c r="FY336" s="55"/>
      <c r="FZ336" s="55"/>
      <c r="GA336" s="55"/>
      <c r="GB336" s="55"/>
      <c r="GC336" s="55"/>
      <c r="GD336" s="55"/>
      <c r="GE336" s="55"/>
      <c r="GF336" s="55"/>
      <c r="GG336" s="55"/>
      <c r="GH336" s="55"/>
      <c r="GI336" s="55"/>
      <c r="GJ336" s="55"/>
      <c r="GK336" s="55"/>
      <c r="GL336" s="55"/>
      <c r="GM336" s="55"/>
    </row>
    <row r="337" spans="1:195" x14ac:dyDescent="0.2">
      <c r="A337" s="55"/>
      <c r="B337" s="55"/>
      <c r="C337" s="55"/>
      <c r="D337" s="55"/>
      <c r="E337" s="55"/>
      <c r="F337" s="55"/>
      <c r="G337" s="55"/>
      <c r="H337" s="55"/>
      <c r="I337" s="55"/>
      <c r="J337" s="55"/>
      <c r="K337" s="55"/>
      <c r="L337" s="55"/>
      <c r="M337" s="55"/>
      <c r="N337" s="55"/>
      <c r="O337" s="55"/>
      <c r="P337" s="55"/>
      <c r="Q337" s="55"/>
      <c r="R337" s="55"/>
      <c r="S337" s="55"/>
      <c r="T337" s="55"/>
      <c r="U337" s="55"/>
      <c r="V337" s="55"/>
      <c r="W337" s="55"/>
      <c r="X337" s="55"/>
      <c r="Y337" s="55"/>
      <c r="Z337" s="55"/>
      <c r="AA337" s="55"/>
      <c r="AB337" s="55"/>
      <c r="AC337" s="55"/>
      <c r="AD337" s="55"/>
      <c r="AE337" s="55"/>
      <c r="AF337" s="55"/>
      <c r="AG337" s="55"/>
      <c r="AH337" s="55"/>
      <c r="AI337" s="55"/>
      <c r="AJ337" s="55"/>
      <c r="AK337" s="55"/>
      <c r="AL337" s="55"/>
      <c r="AM337" s="55"/>
      <c r="AN337" s="55"/>
      <c r="AO337" s="55"/>
      <c r="AP337" s="55"/>
      <c r="AQ337" s="55"/>
      <c r="AR337" s="55"/>
      <c r="AS337" s="55"/>
      <c r="AT337" s="55"/>
      <c r="AU337" s="55"/>
      <c r="AV337" s="55"/>
      <c r="AW337" s="55"/>
      <c r="AX337" s="55"/>
      <c r="AY337" s="55"/>
      <c r="AZ337" s="55"/>
      <c r="BA337" s="55"/>
      <c r="BB337" s="55"/>
      <c r="BC337" s="55"/>
      <c r="BD337" s="55"/>
      <c r="BE337" s="55"/>
      <c r="BF337" s="55"/>
      <c r="BG337" s="55"/>
      <c r="BH337" s="55"/>
      <c r="BI337" s="55"/>
      <c r="BJ337" s="55"/>
      <c r="BK337" s="55"/>
      <c r="BL337" s="55"/>
      <c r="BM337" s="55"/>
      <c r="BN337" s="55"/>
      <c r="BO337" s="55"/>
      <c r="BP337" s="55"/>
      <c r="BQ337" s="55"/>
      <c r="BR337" s="55"/>
      <c r="BS337" s="55"/>
      <c r="BT337" s="55"/>
      <c r="BU337" s="55"/>
      <c r="BV337" s="55"/>
      <c r="BW337" s="55"/>
      <c r="BX337" s="55"/>
      <c r="BY337" s="55"/>
      <c r="BZ337" s="55"/>
      <c r="CA337" s="55"/>
      <c r="CB337" s="55"/>
      <c r="CC337" s="55"/>
      <c r="CD337" s="55"/>
      <c r="CE337" s="55"/>
      <c r="CF337" s="55"/>
      <c r="CG337" s="55"/>
      <c r="CH337" s="55"/>
      <c r="CI337" s="55"/>
      <c r="CJ337" s="55"/>
      <c r="CK337" s="55"/>
      <c r="CL337" s="55"/>
      <c r="CM337" s="55"/>
      <c r="CN337" s="55"/>
      <c r="CO337" s="55"/>
      <c r="CP337" s="55"/>
      <c r="CQ337" s="55"/>
      <c r="CR337" s="55"/>
      <c r="CS337" s="55"/>
      <c r="CT337" s="55"/>
      <c r="CU337" s="55"/>
      <c r="CV337" s="55"/>
      <c r="CW337" s="55"/>
      <c r="CX337" s="55"/>
      <c r="CY337" s="55"/>
      <c r="CZ337" s="55"/>
      <c r="DA337" s="55"/>
      <c r="DB337" s="55"/>
      <c r="DC337" s="55"/>
      <c r="DD337" s="55"/>
      <c r="DE337" s="55"/>
      <c r="DF337" s="55"/>
      <c r="DG337" s="55"/>
      <c r="DH337" s="55"/>
      <c r="DI337" s="55"/>
      <c r="DJ337" s="55"/>
      <c r="DK337" s="55"/>
      <c r="DL337" s="55"/>
      <c r="DM337" s="55"/>
      <c r="DN337" s="55"/>
      <c r="DO337" s="55"/>
      <c r="DP337" s="55"/>
      <c r="DQ337" s="55"/>
      <c r="DR337" s="55"/>
      <c r="DS337" s="55"/>
      <c r="DT337" s="55"/>
      <c r="DU337" s="55"/>
      <c r="DV337" s="55"/>
      <c r="DW337" s="55"/>
      <c r="DX337" s="55"/>
      <c r="DY337" s="55"/>
      <c r="DZ337" s="55"/>
      <c r="EA337" s="55"/>
      <c r="EB337" s="55"/>
      <c r="EC337" s="55"/>
      <c r="ED337" s="55"/>
      <c r="EE337" s="55"/>
      <c r="EF337" s="55"/>
      <c r="EG337" s="55"/>
      <c r="EH337" s="55"/>
      <c r="EI337" s="55"/>
      <c r="EJ337" s="55"/>
      <c r="EK337" s="55"/>
      <c r="EL337" s="55"/>
      <c r="EM337" s="55"/>
      <c r="EN337" s="55"/>
      <c r="EO337" s="55"/>
      <c r="EP337" s="55"/>
      <c r="EQ337" s="55"/>
      <c r="ER337" s="55"/>
      <c r="ES337" s="55"/>
      <c r="ET337" s="55"/>
      <c r="EU337" s="55"/>
      <c r="EV337" s="55"/>
      <c r="EW337" s="55"/>
      <c r="EX337" s="55"/>
      <c r="EY337" s="55"/>
      <c r="EZ337" s="55"/>
      <c r="FA337" s="55"/>
      <c r="FB337" s="55"/>
      <c r="FC337" s="55"/>
      <c r="FD337" s="55"/>
      <c r="FE337" s="55"/>
      <c r="FF337" s="55"/>
      <c r="FG337" s="55"/>
      <c r="FH337" s="55"/>
      <c r="FI337" s="55"/>
      <c r="FJ337" s="55"/>
      <c r="FK337" s="55"/>
      <c r="FL337" s="55"/>
      <c r="FM337" s="55"/>
      <c r="FN337" s="55"/>
      <c r="FO337" s="55"/>
      <c r="FP337" s="55"/>
      <c r="FQ337" s="55"/>
      <c r="FR337" s="55"/>
      <c r="FS337" s="55"/>
      <c r="FT337" s="55"/>
      <c r="FU337" s="55"/>
      <c r="FV337" s="55"/>
      <c r="FW337" s="55"/>
      <c r="FX337" s="55"/>
      <c r="FY337" s="55"/>
      <c r="FZ337" s="55"/>
      <c r="GA337" s="55"/>
      <c r="GB337" s="55"/>
      <c r="GC337" s="55"/>
      <c r="GD337" s="55"/>
      <c r="GE337" s="55"/>
      <c r="GF337" s="55"/>
      <c r="GG337" s="55"/>
      <c r="GH337" s="55"/>
      <c r="GI337" s="55"/>
      <c r="GJ337" s="55"/>
      <c r="GK337" s="55"/>
      <c r="GL337" s="55"/>
      <c r="GM337" s="55"/>
    </row>
    <row r="338" spans="1:195" x14ac:dyDescent="0.2">
      <c r="A338" s="55"/>
      <c r="B338" s="55"/>
      <c r="C338" s="55"/>
      <c r="D338" s="55"/>
      <c r="E338" s="55"/>
      <c r="F338" s="55"/>
      <c r="G338" s="55"/>
      <c r="H338" s="55"/>
      <c r="I338" s="55"/>
      <c r="J338" s="55"/>
      <c r="K338" s="55"/>
      <c r="L338" s="55"/>
      <c r="M338" s="55"/>
      <c r="N338" s="55"/>
      <c r="O338" s="55"/>
      <c r="P338" s="55"/>
      <c r="Q338" s="55"/>
      <c r="R338" s="55"/>
      <c r="S338" s="55"/>
      <c r="T338" s="55"/>
      <c r="U338" s="55"/>
      <c r="V338" s="55"/>
      <c r="W338" s="55"/>
      <c r="X338" s="55"/>
      <c r="Y338" s="55"/>
      <c r="Z338" s="55"/>
      <c r="AA338" s="55"/>
      <c r="AB338" s="55"/>
      <c r="AC338" s="55"/>
      <c r="AD338" s="55"/>
      <c r="AE338" s="55"/>
      <c r="AF338" s="55"/>
      <c r="AG338" s="55"/>
      <c r="AH338" s="55"/>
      <c r="AI338" s="55"/>
      <c r="AJ338" s="55"/>
      <c r="AK338" s="55"/>
      <c r="AL338" s="55"/>
      <c r="AM338" s="55"/>
      <c r="AN338" s="55"/>
      <c r="AO338" s="55"/>
      <c r="AP338" s="55"/>
      <c r="AQ338" s="55"/>
      <c r="AR338" s="55"/>
      <c r="AS338" s="55"/>
      <c r="AT338" s="55"/>
      <c r="AU338" s="55"/>
      <c r="AV338" s="55"/>
      <c r="AW338" s="55"/>
      <c r="AX338" s="55"/>
      <c r="AY338" s="55"/>
      <c r="AZ338" s="55"/>
      <c r="BA338" s="55"/>
      <c r="BB338" s="55"/>
      <c r="BC338" s="55"/>
      <c r="BD338" s="55"/>
      <c r="BE338" s="55"/>
      <c r="BF338" s="55"/>
      <c r="BG338" s="55"/>
      <c r="BH338" s="55"/>
      <c r="BI338" s="55"/>
      <c r="BJ338" s="55"/>
      <c r="BK338" s="55"/>
      <c r="BL338" s="55"/>
      <c r="BM338" s="55"/>
      <c r="BN338" s="55"/>
      <c r="BO338" s="55"/>
      <c r="BP338" s="55"/>
      <c r="BQ338" s="55"/>
      <c r="BR338" s="55"/>
      <c r="BS338" s="55"/>
      <c r="BT338" s="55"/>
      <c r="BU338" s="55"/>
      <c r="BV338" s="55"/>
      <c r="BW338" s="55"/>
      <c r="BX338" s="55"/>
      <c r="BY338" s="55"/>
      <c r="BZ338" s="55"/>
      <c r="CA338" s="55"/>
      <c r="CB338" s="55"/>
      <c r="CC338" s="55"/>
      <c r="CD338" s="55"/>
      <c r="CE338" s="55"/>
      <c r="CF338" s="55"/>
      <c r="CG338" s="55"/>
      <c r="CH338" s="55"/>
      <c r="CI338" s="55"/>
      <c r="CJ338" s="55"/>
      <c r="CK338" s="55"/>
      <c r="CL338" s="55"/>
      <c r="CM338" s="55"/>
      <c r="CN338" s="55"/>
      <c r="CO338" s="55"/>
      <c r="CP338" s="55"/>
      <c r="CQ338" s="55"/>
      <c r="CR338" s="55"/>
      <c r="CS338" s="55"/>
      <c r="CT338" s="55"/>
      <c r="CU338" s="55"/>
      <c r="CV338" s="55"/>
      <c r="CW338" s="55"/>
      <c r="CX338" s="55"/>
      <c r="CY338" s="55"/>
      <c r="CZ338" s="55"/>
      <c r="DA338" s="55"/>
      <c r="DB338" s="55"/>
      <c r="DC338" s="55"/>
      <c r="DD338" s="55"/>
      <c r="DE338" s="55"/>
      <c r="DF338" s="55"/>
      <c r="DG338" s="55"/>
      <c r="DH338" s="55"/>
      <c r="DI338" s="55"/>
      <c r="DJ338" s="55"/>
      <c r="DK338" s="55"/>
      <c r="DL338" s="55"/>
      <c r="DM338" s="55"/>
      <c r="DN338" s="55"/>
      <c r="DO338" s="55"/>
      <c r="DP338" s="55"/>
      <c r="DQ338" s="55"/>
      <c r="DR338" s="55"/>
      <c r="DS338" s="55"/>
      <c r="DT338" s="55"/>
      <c r="DU338" s="55"/>
      <c r="DV338" s="55"/>
      <c r="DW338" s="55"/>
      <c r="DX338" s="55"/>
      <c r="DY338" s="55"/>
      <c r="DZ338" s="55"/>
      <c r="EA338" s="55"/>
      <c r="EB338" s="55"/>
      <c r="EC338" s="55"/>
      <c r="ED338" s="55"/>
      <c r="EE338" s="55"/>
      <c r="EF338" s="55"/>
      <c r="EG338" s="55"/>
      <c r="EH338" s="55"/>
      <c r="EI338" s="55"/>
      <c r="EJ338" s="55"/>
      <c r="EK338" s="55"/>
      <c r="EL338" s="55"/>
      <c r="EM338" s="55"/>
      <c r="EN338" s="55"/>
      <c r="EO338" s="55"/>
      <c r="EP338" s="55"/>
      <c r="EQ338" s="55"/>
      <c r="ER338" s="55"/>
      <c r="ES338" s="55"/>
      <c r="ET338" s="55"/>
      <c r="EU338" s="55"/>
      <c r="EV338" s="55"/>
      <c r="EW338" s="55"/>
      <c r="EX338" s="55"/>
      <c r="EY338" s="55"/>
      <c r="EZ338" s="55"/>
      <c r="FA338" s="55"/>
      <c r="FB338" s="55"/>
      <c r="FC338" s="55"/>
      <c r="FD338" s="55"/>
      <c r="FE338" s="55"/>
      <c r="FF338" s="55"/>
      <c r="FG338" s="55"/>
      <c r="FH338" s="55"/>
      <c r="FI338" s="55"/>
      <c r="FJ338" s="55"/>
      <c r="FK338" s="55"/>
      <c r="FL338" s="55"/>
      <c r="FM338" s="55"/>
      <c r="FN338" s="55"/>
      <c r="FO338" s="55"/>
      <c r="FP338" s="55"/>
      <c r="FQ338" s="55"/>
      <c r="FR338" s="55"/>
      <c r="FS338" s="55"/>
      <c r="FT338" s="55"/>
      <c r="FU338" s="55"/>
      <c r="FV338" s="55"/>
      <c r="FW338" s="55"/>
      <c r="FX338" s="55"/>
      <c r="FY338" s="55"/>
      <c r="FZ338" s="55"/>
      <c r="GA338" s="55"/>
      <c r="GB338" s="55"/>
      <c r="GC338" s="55"/>
      <c r="GD338" s="55"/>
      <c r="GE338" s="55"/>
      <c r="GF338" s="55"/>
      <c r="GG338" s="55"/>
      <c r="GH338" s="55"/>
      <c r="GI338" s="55"/>
      <c r="GJ338" s="55"/>
      <c r="GK338" s="55"/>
      <c r="GL338" s="55"/>
      <c r="GM338" s="55"/>
    </row>
    <row r="339" spans="1:195" x14ac:dyDescent="0.2">
      <c r="A339" s="55"/>
      <c r="B339" s="55"/>
      <c r="C339" s="55"/>
      <c r="D339" s="55"/>
      <c r="E339" s="55"/>
      <c r="F339" s="55"/>
      <c r="G339" s="55"/>
      <c r="H339" s="55"/>
      <c r="I339" s="55"/>
      <c r="J339" s="55"/>
      <c r="K339" s="55"/>
      <c r="L339" s="55"/>
      <c r="M339" s="55"/>
      <c r="N339" s="55"/>
      <c r="O339" s="55"/>
      <c r="P339" s="55"/>
      <c r="Q339" s="55"/>
      <c r="R339" s="55"/>
      <c r="S339" s="55"/>
      <c r="T339" s="55"/>
      <c r="U339" s="55"/>
      <c r="V339" s="55"/>
      <c r="W339" s="55"/>
      <c r="X339" s="55"/>
      <c r="Y339" s="55"/>
      <c r="Z339" s="55"/>
      <c r="AA339" s="55"/>
      <c r="AB339" s="55"/>
      <c r="AC339" s="55"/>
      <c r="AD339" s="55"/>
      <c r="AE339" s="55"/>
      <c r="AF339" s="55"/>
      <c r="AG339" s="55"/>
      <c r="AH339" s="55"/>
      <c r="AI339" s="55"/>
      <c r="AJ339" s="55"/>
      <c r="AK339" s="55"/>
      <c r="AL339" s="55"/>
      <c r="AM339" s="55"/>
      <c r="AN339" s="55"/>
      <c r="AO339" s="55"/>
      <c r="AP339" s="55"/>
      <c r="AQ339" s="55"/>
      <c r="AR339" s="55"/>
      <c r="AS339" s="55"/>
      <c r="AT339" s="55"/>
      <c r="AU339" s="55"/>
      <c r="AV339" s="55"/>
      <c r="AW339" s="55"/>
      <c r="AX339" s="55"/>
      <c r="AY339" s="55"/>
      <c r="AZ339" s="55"/>
      <c r="BA339" s="55"/>
      <c r="BB339" s="55"/>
      <c r="BC339" s="55"/>
      <c r="BD339" s="55"/>
      <c r="BE339" s="55"/>
      <c r="BF339" s="55"/>
      <c r="BG339" s="55"/>
      <c r="BH339" s="55"/>
      <c r="BI339" s="55"/>
      <c r="BJ339" s="55"/>
      <c r="BK339" s="55"/>
      <c r="BL339" s="55"/>
      <c r="BM339" s="55"/>
      <c r="BN339" s="55"/>
      <c r="BO339" s="55"/>
      <c r="BP339" s="55"/>
      <c r="BQ339" s="55"/>
      <c r="BR339" s="55"/>
      <c r="BS339" s="55"/>
      <c r="BT339" s="55"/>
      <c r="BU339" s="55"/>
      <c r="BV339" s="55"/>
      <c r="BW339" s="55"/>
      <c r="BX339" s="55"/>
      <c r="BY339" s="55"/>
      <c r="BZ339" s="55"/>
      <c r="CA339" s="55"/>
      <c r="CB339" s="55"/>
      <c r="CC339" s="55"/>
      <c r="CD339" s="55"/>
      <c r="CE339" s="55"/>
      <c r="CF339" s="55"/>
      <c r="CG339" s="55"/>
      <c r="CH339" s="55"/>
      <c r="CI339" s="55"/>
      <c r="CJ339" s="55"/>
      <c r="CK339" s="55"/>
      <c r="CL339" s="55"/>
      <c r="CM339" s="55"/>
      <c r="CN339" s="55"/>
      <c r="CO339" s="55"/>
      <c r="CP339" s="55"/>
      <c r="CQ339" s="55"/>
      <c r="CR339" s="55"/>
      <c r="CS339" s="55"/>
      <c r="CT339" s="55"/>
      <c r="CU339" s="55"/>
      <c r="CV339" s="55"/>
      <c r="CW339" s="55"/>
      <c r="CX339" s="55"/>
      <c r="CY339" s="55"/>
      <c r="CZ339" s="55"/>
      <c r="DA339" s="55"/>
      <c r="DB339" s="55"/>
      <c r="DC339" s="55"/>
      <c r="DD339" s="55"/>
      <c r="DE339" s="55"/>
      <c r="DF339" s="55"/>
      <c r="DG339" s="55"/>
      <c r="DH339" s="55"/>
      <c r="DI339" s="55"/>
      <c r="DJ339" s="55"/>
      <c r="DK339" s="55"/>
      <c r="DL339" s="55"/>
      <c r="DM339" s="55"/>
      <c r="DN339" s="55"/>
      <c r="DO339" s="55"/>
      <c r="DP339" s="55"/>
      <c r="DQ339" s="55"/>
      <c r="DR339" s="55"/>
      <c r="DS339" s="55"/>
      <c r="DT339" s="55"/>
      <c r="DU339" s="55"/>
      <c r="DV339" s="55"/>
      <c r="DW339" s="55"/>
      <c r="DX339" s="55"/>
      <c r="DY339" s="55"/>
      <c r="DZ339" s="55"/>
      <c r="EA339" s="55"/>
      <c r="EB339" s="55"/>
      <c r="EC339" s="55"/>
      <c r="ED339" s="55"/>
      <c r="EE339" s="55"/>
      <c r="EF339" s="55"/>
      <c r="EG339" s="55"/>
      <c r="EH339" s="55"/>
      <c r="EI339" s="55"/>
      <c r="EJ339" s="55"/>
      <c r="EK339" s="55"/>
      <c r="EL339" s="55"/>
      <c r="EM339" s="55"/>
      <c r="EN339" s="55"/>
      <c r="EO339" s="55"/>
      <c r="EP339" s="55"/>
      <c r="EQ339" s="55"/>
      <c r="ER339" s="55"/>
      <c r="ES339" s="55"/>
      <c r="ET339" s="55"/>
      <c r="EU339" s="55"/>
      <c r="EV339" s="55"/>
      <c r="EW339" s="55"/>
      <c r="EX339" s="55"/>
      <c r="EY339" s="55"/>
      <c r="EZ339" s="55"/>
      <c r="FA339" s="55"/>
      <c r="FB339" s="55"/>
      <c r="FC339" s="55"/>
      <c r="FD339" s="55"/>
      <c r="FE339" s="55"/>
      <c r="FF339" s="55"/>
      <c r="FG339" s="55"/>
      <c r="FH339" s="55"/>
      <c r="FI339" s="55"/>
      <c r="FJ339" s="55"/>
      <c r="FK339" s="55"/>
      <c r="FL339" s="55"/>
      <c r="FM339" s="55"/>
      <c r="FN339" s="55"/>
      <c r="FO339" s="55"/>
      <c r="FP339" s="55"/>
      <c r="FQ339" s="55"/>
      <c r="FR339" s="55"/>
      <c r="FS339" s="55"/>
      <c r="FT339" s="55"/>
      <c r="FU339" s="55"/>
      <c r="FV339" s="55"/>
      <c r="FW339" s="55"/>
      <c r="FX339" s="55"/>
      <c r="FY339" s="55"/>
      <c r="FZ339" s="55"/>
      <c r="GA339" s="55"/>
      <c r="GB339" s="55"/>
      <c r="GC339" s="55"/>
      <c r="GD339" s="55"/>
      <c r="GE339" s="55"/>
      <c r="GF339" s="55"/>
      <c r="GG339" s="55"/>
      <c r="GH339" s="55"/>
      <c r="GI339" s="55"/>
      <c r="GJ339" s="55"/>
      <c r="GK339" s="55"/>
      <c r="GL339" s="55"/>
      <c r="GM339" s="55"/>
    </row>
    <row r="340" spans="1:195" x14ac:dyDescent="0.2">
      <c r="A340" s="55"/>
      <c r="B340" s="55"/>
      <c r="C340" s="55"/>
      <c r="D340" s="55"/>
      <c r="E340" s="55"/>
      <c r="F340" s="55"/>
      <c r="G340" s="55"/>
      <c r="H340" s="55"/>
      <c r="I340" s="55"/>
      <c r="J340" s="55"/>
      <c r="K340" s="55"/>
      <c r="L340" s="55"/>
      <c r="M340" s="55"/>
      <c r="N340" s="55"/>
      <c r="O340" s="55"/>
      <c r="P340" s="55"/>
      <c r="Q340" s="55"/>
      <c r="R340" s="55"/>
      <c r="S340" s="55"/>
      <c r="T340" s="55"/>
      <c r="U340" s="55"/>
      <c r="V340" s="55"/>
      <c r="W340" s="55"/>
      <c r="X340" s="55"/>
      <c r="Y340" s="55"/>
      <c r="Z340" s="55"/>
      <c r="AA340" s="55"/>
      <c r="AB340" s="55"/>
      <c r="AC340" s="55"/>
      <c r="AD340" s="55"/>
      <c r="AE340" s="55"/>
      <c r="AF340" s="55"/>
      <c r="AG340" s="55"/>
      <c r="AH340" s="55"/>
      <c r="AI340" s="55"/>
      <c r="AJ340" s="55"/>
      <c r="AK340" s="55"/>
      <c r="AL340" s="55"/>
      <c r="AM340" s="55"/>
      <c r="AN340" s="55"/>
      <c r="AO340" s="55"/>
      <c r="AP340" s="55"/>
      <c r="AQ340" s="55"/>
      <c r="AR340" s="55"/>
      <c r="AS340" s="55"/>
      <c r="AT340" s="55"/>
      <c r="AU340" s="55"/>
      <c r="AV340" s="55"/>
      <c r="AW340" s="55"/>
      <c r="AX340" s="55"/>
      <c r="AY340" s="55"/>
      <c r="AZ340" s="55"/>
      <c r="BA340" s="55"/>
      <c r="BB340" s="55"/>
      <c r="BC340" s="55"/>
      <c r="BD340" s="55"/>
      <c r="BE340" s="55"/>
      <c r="BF340" s="55"/>
      <c r="BG340" s="55"/>
      <c r="BH340" s="55"/>
      <c r="BI340" s="55"/>
      <c r="BJ340" s="55"/>
      <c r="BK340" s="55"/>
      <c r="BL340" s="55"/>
      <c r="BM340" s="55"/>
      <c r="BN340" s="55"/>
      <c r="BO340" s="55"/>
      <c r="BP340" s="55"/>
      <c r="BQ340" s="55"/>
      <c r="BR340" s="55"/>
      <c r="BS340" s="55"/>
      <c r="BT340" s="55"/>
      <c r="BU340" s="55"/>
      <c r="BV340" s="55"/>
      <c r="BW340" s="55"/>
      <c r="BX340" s="55"/>
      <c r="BY340" s="55"/>
      <c r="BZ340" s="55"/>
      <c r="CA340" s="55"/>
      <c r="CB340" s="55"/>
      <c r="CC340" s="55"/>
      <c r="CD340" s="55"/>
      <c r="CE340" s="55"/>
      <c r="CF340" s="55"/>
      <c r="CG340" s="55"/>
      <c r="CH340" s="55"/>
      <c r="CI340" s="55"/>
      <c r="CJ340" s="55"/>
      <c r="CK340" s="55"/>
      <c r="CL340" s="55"/>
      <c r="CM340" s="55"/>
      <c r="CN340" s="55"/>
      <c r="CO340" s="55"/>
      <c r="CP340" s="55"/>
      <c r="CQ340" s="55"/>
      <c r="CR340" s="55"/>
      <c r="CS340" s="55"/>
      <c r="CT340" s="55"/>
      <c r="CU340" s="55"/>
      <c r="CV340" s="55"/>
      <c r="CW340" s="55"/>
      <c r="CX340" s="55"/>
      <c r="CY340" s="55"/>
      <c r="CZ340" s="55"/>
      <c r="DA340" s="55"/>
      <c r="DB340" s="55"/>
      <c r="DC340" s="55"/>
      <c r="DD340" s="55"/>
      <c r="DE340" s="55"/>
      <c r="DF340" s="55"/>
      <c r="DG340" s="55"/>
      <c r="DH340" s="55"/>
      <c r="DI340" s="55"/>
      <c r="DJ340" s="55"/>
      <c r="DK340" s="55"/>
      <c r="DL340" s="55"/>
      <c r="DM340" s="55"/>
      <c r="DN340" s="55"/>
      <c r="DO340" s="55"/>
      <c r="DP340" s="55"/>
      <c r="DQ340" s="55"/>
      <c r="DR340" s="55"/>
      <c r="DS340" s="55"/>
      <c r="DT340" s="55"/>
      <c r="DU340" s="55"/>
      <c r="DV340" s="55"/>
      <c r="DW340" s="55"/>
      <c r="DX340" s="55"/>
      <c r="DY340" s="55"/>
      <c r="DZ340" s="55"/>
      <c r="EA340" s="55"/>
      <c r="EB340" s="55"/>
      <c r="EC340" s="55"/>
      <c r="ED340" s="55"/>
      <c r="EE340" s="55"/>
      <c r="EF340" s="55"/>
      <c r="EG340" s="55"/>
      <c r="EH340" s="55"/>
      <c r="EI340" s="55"/>
      <c r="EJ340" s="55"/>
      <c r="EK340" s="55"/>
      <c r="EL340" s="55"/>
      <c r="EM340" s="55"/>
      <c r="EN340" s="55"/>
      <c r="EO340" s="55"/>
      <c r="EP340" s="55"/>
      <c r="EQ340" s="55"/>
      <c r="ER340" s="55"/>
      <c r="ES340" s="55"/>
      <c r="ET340" s="55"/>
      <c r="EU340" s="55"/>
      <c r="EV340" s="55"/>
      <c r="EW340" s="55"/>
      <c r="EX340" s="55"/>
      <c r="EY340" s="55"/>
      <c r="EZ340" s="55"/>
      <c r="FA340" s="55"/>
      <c r="FB340" s="55"/>
      <c r="FC340" s="55"/>
      <c r="FD340" s="55"/>
      <c r="FE340" s="55"/>
      <c r="FF340" s="55"/>
      <c r="FG340" s="55"/>
      <c r="FH340" s="55"/>
      <c r="FI340" s="55"/>
      <c r="FJ340" s="55"/>
      <c r="FK340" s="55"/>
      <c r="FL340" s="55"/>
      <c r="FM340" s="55"/>
      <c r="FN340" s="55"/>
      <c r="FO340" s="55"/>
      <c r="FP340" s="55"/>
      <c r="FQ340" s="55"/>
      <c r="FR340" s="55"/>
      <c r="FS340" s="55"/>
      <c r="FT340" s="55"/>
      <c r="FU340" s="55"/>
      <c r="FV340" s="55"/>
      <c r="FW340" s="55"/>
      <c r="FX340" s="55"/>
      <c r="FY340" s="55"/>
      <c r="FZ340" s="55"/>
      <c r="GA340" s="55"/>
      <c r="GB340" s="55"/>
      <c r="GC340" s="55"/>
      <c r="GD340" s="55"/>
      <c r="GE340" s="55"/>
      <c r="GF340" s="55"/>
      <c r="GG340" s="55"/>
      <c r="GH340" s="55"/>
      <c r="GI340" s="55"/>
      <c r="GJ340" s="55"/>
      <c r="GK340" s="55"/>
      <c r="GL340" s="55"/>
      <c r="GM340" s="55"/>
    </row>
    <row r="341" spans="1:195" x14ac:dyDescent="0.2">
      <c r="A341" s="55"/>
      <c r="B341" s="55"/>
      <c r="C341" s="55"/>
      <c r="D341" s="55"/>
      <c r="E341" s="55"/>
      <c r="F341" s="55"/>
      <c r="G341" s="55"/>
      <c r="H341" s="55"/>
      <c r="I341" s="55"/>
      <c r="J341" s="55"/>
      <c r="K341" s="55"/>
      <c r="L341" s="55"/>
      <c r="M341" s="55"/>
      <c r="N341" s="55"/>
      <c r="O341" s="55"/>
      <c r="P341" s="55"/>
      <c r="Q341" s="55"/>
      <c r="R341" s="55"/>
      <c r="S341" s="55"/>
      <c r="T341" s="55"/>
      <c r="U341" s="55"/>
      <c r="V341" s="55"/>
      <c r="W341" s="55"/>
      <c r="X341" s="55"/>
      <c r="Y341" s="55"/>
      <c r="Z341" s="55"/>
      <c r="AA341" s="55"/>
      <c r="AB341" s="55"/>
      <c r="AC341" s="55"/>
      <c r="AD341" s="55"/>
      <c r="AE341" s="55"/>
      <c r="AF341" s="55"/>
      <c r="AG341" s="55"/>
      <c r="AH341" s="55"/>
      <c r="AI341" s="55"/>
      <c r="AJ341" s="55"/>
      <c r="AK341" s="55"/>
      <c r="AL341" s="55"/>
      <c r="AM341" s="55"/>
      <c r="AN341" s="55"/>
      <c r="AO341" s="55"/>
      <c r="AP341" s="55"/>
      <c r="AQ341" s="55"/>
      <c r="AR341" s="55"/>
      <c r="AS341" s="55"/>
      <c r="AT341" s="55"/>
      <c r="AU341" s="55"/>
      <c r="AV341" s="55"/>
      <c r="AW341" s="55"/>
      <c r="AX341" s="55"/>
      <c r="AY341" s="55"/>
      <c r="AZ341" s="55"/>
      <c r="BA341" s="55"/>
      <c r="BB341" s="55"/>
      <c r="BC341" s="55"/>
      <c r="BD341" s="55"/>
      <c r="BE341" s="55"/>
      <c r="BF341" s="55"/>
      <c r="BG341" s="55"/>
      <c r="BH341" s="55"/>
      <c r="BI341" s="55"/>
      <c r="BJ341" s="55"/>
      <c r="BK341" s="55"/>
      <c r="BL341" s="55"/>
      <c r="BM341" s="55"/>
      <c r="BN341" s="55"/>
      <c r="BO341" s="55"/>
      <c r="BP341" s="55"/>
      <c r="BQ341" s="55"/>
      <c r="BR341" s="55"/>
      <c r="BS341" s="55"/>
      <c r="BT341" s="55"/>
      <c r="BU341" s="55"/>
      <c r="BV341" s="55"/>
      <c r="BW341" s="55"/>
      <c r="BX341" s="55"/>
      <c r="BY341" s="55"/>
      <c r="BZ341" s="55"/>
      <c r="CA341" s="55"/>
      <c r="CB341" s="55"/>
      <c r="CC341" s="55"/>
      <c r="CD341" s="55"/>
      <c r="CE341" s="55"/>
      <c r="CF341" s="55"/>
      <c r="CG341" s="55"/>
      <c r="CH341" s="55"/>
      <c r="CI341" s="55"/>
      <c r="CJ341" s="55"/>
      <c r="CK341" s="55"/>
      <c r="CL341" s="55"/>
      <c r="CM341" s="55"/>
      <c r="CN341" s="55"/>
      <c r="CO341" s="55"/>
      <c r="CP341" s="55"/>
      <c r="CQ341" s="55"/>
      <c r="CR341" s="55"/>
      <c r="CS341" s="55"/>
      <c r="CT341" s="55"/>
      <c r="CU341" s="55"/>
      <c r="CV341" s="55"/>
      <c r="CW341" s="55"/>
      <c r="CX341" s="55"/>
      <c r="CY341" s="55"/>
      <c r="CZ341" s="55"/>
      <c r="DA341" s="55"/>
      <c r="DB341" s="55"/>
      <c r="DC341" s="55"/>
      <c r="DD341" s="55"/>
      <c r="DE341" s="55"/>
      <c r="DF341" s="55"/>
      <c r="DG341" s="55"/>
      <c r="DH341" s="55"/>
      <c r="DI341" s="55"/>
      <c r="DJ341" s="55"/>
      <c r="DK341" s="55"/>
      <c r="DL341" s="55"/>
      <c r="DM341" s="55"/>
      <c r="DN341" s="55"/>
      <c r="DO341" s="55"/>
      <c r="DP341" s="55"/>
      <c r="DQ341" s="55"/>
      <c r="DR341" s="55"/>
      <c r="DS341" s="55"/>
      <c r="DT341" s="55"/>
      <c r="DU341" s="55"/>
      <c r="DV341" s="55"/>
      <c r="DW341" s="55"/>
      <c r="DX341" s="55"/>
      <c r="DY341" s="55"/>
      <c r="DZ341" s="55"/>
      <c r="EA341" s="55"/>
      <c r="EB341" s="55"/>
      <c r="EC341" s="55"/>
      <c r="ED341" s="55"/>
      <c r="EE341" s="55"/>
      <c r="EF341" s="55"/>
      <c r="EG341" s="55"/>
      <c r="EH341" s="55"/>
      <c r="EI341" s="55"/>
      <c r="EJ341" s="55"/>
      <c r="EK341" s="55"/>
      <c r="EL341" s="55"/>
      <c r="EM341" s="55"/>
      <c r="EN341" s="55"/>
      <c r="EO341" s="55"/>
      <c r="EP341" s="55"/>
      <c r="EQ341" s="55"/>
      <c r="ER341" s="55"/>
      <c r="ES341" s="55"/>
      <c r="ET341" s="55"/>
      <c r="EU341" s="55"/>
      <c r="EV341" s="55"/>
      <c r="EW341" s="55"/>
      <c r="EX341" s="55"/>
      <c r="EY341" s="55"/>
      <c r="EZ341" s="55"/>
      <c r="FA341" s="55"/>
      <c r="FB341" s="55"/>
      <c r="FC341" s="55"/>
      <c r="FD341" s="55"/>
      <c r="FE341" s="55"/>
      <c r="FF341" s="55"/>
      <c r="FG341" s="55"/>
      <c r="FH341" s="55"/>
      <c r="FI341" s="55"/>
      <c r="FJ341" s="55"/>
      <c r="FK341" s="55"/>
      <c r="FL341" s="55"/>
      <c r="FM341" s="55"/>
      <c r="FN341" s="55"/>
      <c r="FO341" s="55"/>
      <c r="FP341" s="55"/>
      <c r="FQ341" s="55"/>
      <c r="FR341" s="55"/>
      <c r="FS341" s="55"/>
      <c r="FT341" s="55"/>
      <c r="FU341" s="55"/>
      <c r="FV341" s="55"/>
      <c r="FW341" s="55"/>
      <c r="FX341" s="55"/>
      <c r="FY341" s="55"/>
      <c r="FZ341" s="55"/>
      <c r="GA341" s="55"/>
      <c r="GB341" s="55"/>
      <c r="GC341" s="55"/>
      <c r="GD341" s="55"/>
      <c r="GE341" s="55"/>
      <c r="GF341" s="55"/>
      <c r="GG341" s="55"/>
      <c r="GH341" s="55"/>
      <c r="GI341" s="55"/>
      <c r="GJ341" s="55"/>
      <c r="GK341" s="55"/>
      <c r="GL341" s="55"/>
      <c r="GM341" s="55"/>
    </row>
    <row r="342" spans="1:195" x14ac:dyDescent="0.2">
      <c r="A342" s="55"/>
      <c r="B342" s="55"/>
      <c r="C342" s="55"/>
      <c r="D342" s="55"/>
      <c r="E342" s="55"/>
      <c r="F342" s="55"/>
      <c r="G342" s="55"/>
      <c r="H342" s="55"/>
      <c r="I342" s="55"/>
      <c r="J342" s="55"/>
      <c r="K342" s="55"/>
      <c r="L342" s="55"/>
      <c r="M342" s="55"/>
      <c r="N342" s="55"/>
      <c r="O342" s="55"/>
      <c r="P342" s="55"/>
      <c r="Q342" s="55"/>
      <c r="R342" s="55"/>
      <c r="S342" s="55"/>
      <c r="T342" s="55"/>
      <c r="U342" s="55"/>
      <c r="V342" s="55"/>
      <c r="W342" s="55"/>
      <c r="X342" s="55"/>
      <c r="Y342" s="55"/>
      <c r="Z342" s="55"/>
      <c r="AA342" s="55"/>
      <c r="AB342" s="55"/>
      <c r="AC342" s="55"/>
      <c r="AD342" s="55"/>
      <c r="AE342" s="55"/>
      <c r="AF342" s="55"/>
      <c r="AG342" s="55"/>
      <c r="AH342" s="55"/>
      <c r="AI342" s="55"/>
      <c r="AJ342" s="55"/>
      <c r="AK342" s="55"/>
      <c r="AL342" s="55"/>
      <c r="AM342" s="55"/>
      <c r="AN342" s="55"/>
      <c r="AO342" s="55"/>
      <c r="AP342" s="55"/>
      <c r="AQ342" s="55"/>
      <c r="AR342" s="55"/>
      <c r="AS342" s="55"/>
      <c r="AT342" s="55"/>
      <c r="AU342" s="55"/>
      <c r="AV342" s="55"/>
      <c r="AW342" s="55"/>
      <c r="AX342" s="55"/>
      <c r="AY342" s="55"/>
      <c r="AZ342" s="55"/>
      <c r="BA342" s="55"/>
      <c r="BB342" s="55"/>
      <c r="BC342" s="55"/>
      <c r="BD342" s="55"/>
      <c r="BE342" s="55"/>
      <c r="BF342" s="55"/>
      <c r="BG342" s="55"/>
      <c r="BH342" s="55"/>
      <c r="BI342" s="55"/>
      <c r="BJ342" s="55"/>
      <c r="BK342" s="55"/>
      <c r="BL342" s="55"/>
      <c r="BM342" s="55"/>
      <c r="BN342" s="55"/>
      <c r="BO342" s="55"/>
      <c r="BP342" s="55"/>
      <c r="BQ342" s="55"/>
      <c r="BR342" s="55"/>
      <c r="BS342" s="55"/>
      <c r="BT342" s="55"/>
      <c r="BU342" s="55"/>
      <c r="BV342" s="55"/>
      <c r="BW342" s="55"/>
      <c r="BX342" s="55"/>
      <c r="BY342" s="55"/>
      <c r="BZ342" s="55"/>
      <c r="CA342" s="55"/>
      <c r="CB342" s="55"/>
      <c r="CC342" s="55"/>
      <c r="CD342" s="55"/>
      <c r="CE342" s="55"/>
      <c r="CF342" s="55"/>
      <c r="CG342" s="55"/>
      <c r="CH342" s="55"/>
      <c r="CI342" s="55"/>
      <c r="CJ342" s="55"/>
      <c r="CK342" s="55"/>
      <c r="CL342" s="55"/>
      <c r="CM342" s="55"/>
      <c r="CN342" s="55"/>
      <c r="CO342" s="55"/>
      <c r="CP342" s="55"/>
      <c r="CQ342" s="55"/>
      <c r="CR342" s="55"/>
      <c r="CS342" s="55"/>
      <c r="CT342" s="55"/>
      <c r="CU342" s="55"/>
      <c r="CV342" s="55"/>
      <c r="CW342" s="55"/>
      <c r="CX342" s="55"/>
      <c r="CY342" s="55"/>
      <c r="CZ342" s="55"/>
      <c r="DA342" s="55"/>
      <c r="DB342" s="55"/>
      <c r="DC342" s="55"/>
      <c r="DD342" s="55"/>
      <c r="DE342" s="55"/>
      <c r="DF342" s="55"/>
      <c r="DG342" s="55"/>
      <c r="DH342" s="55"/>
      <c r="DI342" s="55"/>
      <c r="DJ342" s="55"/>
      <c r="DK342" s="55"/>
      <c r="DL342" s="55"/>
      <c r="DM342" s="55"/>
      <c r="DN342" s="55"/>
      <c r="DO342" s="55"/>
      <c r="DP342" s="55"/>
      <c r="DQ342" s="55"/>
      <c r="DR342" s="55"/>
      <c r="DS342" s="55"/>
      <c r="DT342" s="55"/>
      <c r="DU342" s="55"/>
      <c r="DV342" s="55"/>
      <c r="DW342" s="55"/>
      <c r="DX342" s="55"/>
      <c r="DY342" s="55"/>
      <c r="DZ342" s="55"/>
      <c r="EA342" s="55"/>
      <c r="EB342" s="55"/>
      <c r="EC342" s="55"/>
      <c r="ED342" s="55"/>
      <c r="EE342" s="55"/>
      <c r="EF342" s="55"/>
      <c r="EG342" s="55"/>
      <c r="EH342" s="55"/>
      <c r="EI342" s="55"/>
      <c r="EJ342" s="55"/>
      <c r="EK342" s="55"/>
      <c r="EL342" s="55"/>
      <c r="EM342" s="55"/>
      <c r="EN342" s="55"/>
      <c r="EO342" s="55"/>
      <c r="EP342" s="55"/>
      <c r="EQ342" s="55"/>
      <c r="ER342" s="55"/>
      <c r="ES342" s="55"/>
      <c r="ET342" s="55"/>
      <c r="EU342" s="55"/>
      <c r="EV342" s="55"/>
      <c r="EW342" s="55"/>
      <c r="EX342" s="55"/>
      <c r="EY342" s="55"/>
      <c r="EZ342" s="55"/>
      <c r="FA342" s="55"/>
      <c r="FB342" s="55"/>
      <c r="FC342" s="55"/>
      <c r="FD342" s="55"/>
      <c r="FE342" s="55"/>
      <c r="FF342" s="55"/>
      <c r="FG342" s="55"/>
      <c r="FH342" s="55"/>
      <c r="FI342" s="55"/>
      <c r="FJ342" s="55"/>
      <c r="FK342" s="55"/>
      <c r="FL342" s="55"/>
      <c r="FM342" s="55"/>
      <c r="FN342" s="55"/>
      <c r="FO342" s="55"/>
      <c r="FP342" s="55"/>
      <c r="FQ342" s="55"/>
      <c r="FR342" s="55"/>
      <c r="FS342" s="55"/>
      <c r="FT342" s="55"/>
      <c r="FU342" s="55"/>
      <c r="FV342" s="55"/>
      <c r="FW342" s="55"/>
      <c r="FX342" s="55"/>
      <c r="FY342" s="55"/>
      <c r="FZ342" s="55"/>
      <c r="GA342" s="55"/>
      <c r="GB342" s="55"/>
      <c r="GC342" s="55"/>
      <c r="GD342" s="55"/>
      <c r="GE342" s="55"/>
      <c r="GF342" s="55"/>
      <c r="GG342" s="55"/>
      <c r="GH342" s="55"/>
      <c r="GI342" s="55"/>
      <c r="GJ342" s="55"/>
      <c r="GK342" s="55"/>
      <c r="GL342" s="55"/>
      <c r="GM342" s="55"/>
    </row>
    <row r="343" spans="1:195" x14ac:dyDescent="0.2">
      <c r="A343" s="55"/>
      <c r="B343" s="55"/>
      <c r="C343" s="55"/>
      <c r="D343" s="55"/>
      <c r="E343" s="55"/>
      <c r="F343" s="55"/>
      <c r="G343" s="55"/>
      <c r="H343" s="55"/>
      <c r="I343" s="55"/>
      <c r="J343" s="55"/>
      <c r="K343" s="55"/>
      <c r="L343" s="55"/>
      <c r="M343" s="55"/>
      <c r="N343" s="55"/>
      <c r="O343" s="55"/>
      <c r="P343" s="55"/>
      <c r="Q343" s="55"/>
      <c r="R343" s="55"/>
      <c r="S343" s="55"/>
      <c r="T343" s="55"/>
      <c r="U343" s="55"/>
      <c r="V343" s="55"/>
      <c r="W343" s="55"/>
      <c r="X343" s="55"/>
      <c r="Y343" s="55"/>
      <c r="Z343" s="55"/>
      <c r="AA343" s="55"/>
      <c r="AB343" s="55"/>
      <c r="AC343" s="55"/>
      <c r="AD343" s="55"/>
      <c r="AE343" s="55"/>
      <c r="AF343" s="55"/>
      <c r="AG343" s="55"/>
      <c r="AH343" s="55"/>
      <c r="AI343" s="55"/>
      <c r="AJ343" s="55"/>
      <c r="AK343" s="55"/>
      <c r="AL343" s="55"/>
      <c r="AM343" s="55"/>
      <c r="AN343" s="55"/>
      <c r="AO343" s="55"/>
      <c r="AP343" s="55"/>
      <c r="AQ343" s="55"/>
      <c r="AR343" s="55"/>
      <c r="AS343" s="55"/>
      <c r="AT343" s="55"/>
      <c r="AU343" s="55"/>
      <c r="AV343" s="55"/>
      <c r="AW343" s="55"/>
      <c r="AX343" s="55"/>
      <c r="AY343" s="55"/>
      <c r="AZ343" s="55"/>
      <c r="BA343" s="55"/>
      <c r="BB343" s="55"/>
      <c r="BC343" s="55"/>
      <c r="BD343" s="55"/>
      <c r="BE343" s="55"/>
      <c r="BF343" s="55"/>
      <c r="BG343" s="55"/>
      <c r="BH343" s="55"/>
      <c r="BI343" s="55"/>
      <c r="BJ343" s="55"/>
      <c r="BK343" s="55"/>
      <c r="BL343" s="55"/>
      <c r="BM343" s="55"/>
      <c r="BN343" s="55"/>
      <c r="BO343" s="55"/>
      <c r="BP343" s="55"/>
      <c r="BQ343" s="55"/>
      <c r="BR343" s="55"/>
      <c r="BS343" s="55"/>
      <c r="BT343" s="55"/>
      <c r="BU343" s="55"/>
      <c r="BV343" s="55"/>
      <c r="BW343" s="55"/>
      <c r="BX343" s="55"/>
      <c r="BY343" s="55"/>
      <c r="BZ343" s="55"/>
      <c r="CA343" s="55"/>
      <c r="CB343" s="55"/>
      <c r="CC343" s="55"/>
      <c r="CD343" s="55"/>
      <c r="CE343" s="55"/>
      <c r="CF343" s="55"/>
      <c r="CG343" s="55"/>
      <c r="CH343" s="55"/>
      <c r="CI343" s="55"/>
      <c r="CJ343" s="55"/>
      <c r="CK343" s="55"/>
      <c r="CL343" s="55"/>
      <c r="CM343" s="55"/>
      <c r="CN343" s="55"/>
      <c r="CO343" s="55"/>
      <c r="CP343" s="55"/>
      <c r="CQ343" s="55"/>
      <c r="CR343" s="55"/>
      <c r="CS343" s="55"/>
      <c r="CT343" s="55"/>
      <c r="CU343" s="55"/>
      <c r="CV343" s="55"/>
      <c r="CW343" s="55"/>
      <c r="CX343" s="55"/>
      <c r="CY343" s="55"/>
      <c r="CZ343" s="55"/>
      <c r="DA343" s="55"/>
      <c r="DB343" s="55"/>
      <c r="DC343" s="55"/>
      <c r="DD343" s="55"/>
      <c r="DE343" s="55"/>
      <c r="DF343" s="55"/>
      <c r="DG343" s="55"/>
      <c r="DH343" s="55"/>
      <c r="DI343" s="55"/>
      <c r="DJ343" s="55"/>
      <c r="DK343" s="55"/>
      <c r="DL343" s="55"/>
      <c r="DM343" s="55"/>
      <c r="DN343" s="55"/>
      <c r="DO343" s="55"/>
      <c r="DP343" s="55"/>
      <c r="DQ343" s="55"/>
      <c r="DR343" s="55"/>
      <c r="DS343" s="55"/>
      <c r="DT343" s="55"/>
      <c r="DU343" s="55"/>
      <c r="DV343" s="55"/>
      <c r="DW343" s="55"/>
      <c r="DX343" s="55"/>
      <c r="DY343" s="55"/>
      <c r="DZ343" s="55"/>
      <c r="EA343" s="55"/>
      <c r="EB343" s="55"/>
      <c r="EC343" s="55"/>
      <c r="ED343" s="55"/>
      <c r="EE343" s="55"/>
      <c r="EF343" s="55"/>
      <c r="EG343" s="55"/>
      <c r="EH343" s="55"/>
      <c r="EI343" s="55"/>
      <c r="EJ343" s="55"/>
      <c r="EK343" s="55"/>
      <c r="EL343" s="55"/>
      <c r="EM343" s="55"/>
      <c r="EN343" s="55"/>
      <c r="EO343" s="55"/>
      <c r="EP343" s="55"/>
      <c r="EQ343" s="55"/>
      <c r="ER343" s="55"/>
      <c r="ES343" s="55"/>
      <c r="ET343" s="55"/>
      <c r="EU343" s="55"/>
      <c r="EV343" s="55"/>
      <c r="EW343" s="55"/>
      <c r="EX343" s="55"/>
      <c r="EY343" s="55"/>
      <c r="EZ343" s="55"/>
      <c r="FA343" s="55"/>
      <c r="FB343" s="55"/>
      <c r="FC343" s="55"/>
      <c r="FD343" s="55"/>
      <c r="FE343" s="55"/>
      <c r="FF343" s="55"/>
      <c r="FG343" s="55"/>
      <c r="FH343" s="55"/>
      <c r="FI343" s="55"/>
      <c r="FJ343" s="55"/>
      <c r="FK343" s="55"/>
      <c r="FL343" s="55"/>
      <c r="FM343" s="55"/>
      <c r="FN343" s="55"/>
      <c r="FO343" s="55"/>
      <c r="FP343" s="55"/>
      <c r="FQ343" s="55"/>
      <c r="FR343" s="55"/>
      <c r="FS343" s="55"/>
      <c r="FT343" s="55"/>
      <c r="FU343" s="55"/>
      <c r="FV343" s="55"/>
      <c r="FW343" s="55"/>
      <c r="FX343" s="55"/>
      <c r="FY343" s="55"/>
      <c r="FZ343" s="55"/>
      <c r="GA343" s="55"/>
      <c r="GB343" s="55"/>
      <c r="GC343" s="55"/>
      <c r="GD343" s="55"/>
      <c r="GE343" s="55"/>
      <c r="GF343" s="55"/>
      <c r="GG343" s="55"/>
      <c r="GH343" s="55"/>
      <c r="GI343" s="55"/>
      <c r="GJ343" s="55"/>
      <c r="GK343" s="55"/>
      <c r="GL343" s="55"/>
      <c r="GM343" s="55"/>
    </row>
    <row r="344" spans="1:195" x14ac:dyDescent="0.2">
      <c r="A344" s="55"/>
      <c r="B344" s="55"/>
      <c r="C344" s="55"/>
      <c r="D344" s="55"/>
      <c r="E344" s="55"/>
      <c r="F344" s="55"/>
      <c r="G344" s="55"/>
      <c r="H344" s="55"/>
      <c r="I344" s="55"/>
      <c r="J344" s="55"/>
      <c r="K344" s="55"/>
      <c r="L344" s="55"/>
      <c r="M344" s="55"/>
      <c r="N344" s="55"/>
      <c r="O344" s="55"/>
      <c r="P344" s="55"/>
      <c r="Q344" s="55"/>
      <c r="R344" s="55"/>
      <c r="S344" s="55"/>
      <c r="T344" s="55"/>
      <c r="U344" s="55"/>
      <c r="V344" s="55"/>
      <c r="W344" s="55"/>
      <c r="X344" s="55"/>
      <c r="Y344" s="55"/>
      <c r="Z344" s="55"/>
      <c r="AA344" s="55"/>
      <c r="AB344" s="55"/>
      <c r="AC344" s="55"/>
      <c r="AD344" s="55"/>
      <c r="AE344" s="55"/>
      <c r="AF344" s="55"/>
      <c r="AG344" s="55"/>
      <c r="AH344" s="55"/>
      <c r="AI344" s="55"/>
      <c r="AJ344" s="55"/>
      <c r="AK344" s="55"/>
      <c r="AL344" s="55"/>
      <c r="AM344" s="55"/>
      <c r="AN344" s="55"/>
      <c r="AO344" s="55"/>
      <c r="AP344" s="55"/>
      <c r="AQ344" s="55"/>
      <c r="AR344" s="55"/>
      <c r="AS344" s="55"/>
      <c r="AT344" s="55"/>
      <c r="AU344" s="55"/>
      <c r="AV344" s="55"/>
      <c r="AW344" s="55"/>
      <c r="AX344" s="55"/>
      <c r="AY344" s="55"/>
      <c r="AZ344" s="55"/>
      <c r="BA344" s="55"/>
      <c r="BB344" s="55"/>
      <c r="BC344" s="55"/>
      <c r="BD344" s="55"/>
      <c r="BE344" s="55"/>
      <c r="BF344" s="55"/>
      <c r="BG344" s="55"/>
      <c r="BH344" s="55"/>
      <c r="BI344" s="55"/>
      <c r="BJ344" s="55"/>
      <c r="BK344" s="55"/>
      <c r="BL344" s="55"/>
      <c r="BM344" s="55"/>
      <c r="BN344" s="55"/>
      <c r="BO344" s="55"/>
      <c r="BP344" s="55"/>
      <c r="BQ344" s="55"/>
      <c r="BR344" s="55"/>
      <c r="BS344" s="55"/>
      <c r="BT344" s="55"/>
      <c r="BU344" s="55"/>
      <c r="BV344" s="55"/>
      <c r="BW344" s="55"/>
      <c r="BX344" s="55"/>
      <c r="BY344" s="55"/>
      <c r="BZ344" s="55"/>
      <c r="CA344" s="55"/>
      <c r="CB344" s="55"/>
      <c r="CC344" s="55"/>
      <c r="CD344" s="55"/>
      <c r="CE344" s="55"/>
      <c r="CF344" s="55"/>
      <c r="CG344" s="55"/>
      <c r="CH344" s="55"/>
      <c r="CI344" s="55"/>
      <c r="CJ344" s="55"/>
      <c r="CK344" s="55"/>
      <c r="CL344" s="55"/>
      <c r="CM344" s="55"/>
      <c r="CN344" s="55"/>
      <c r="CO344" s="55"/>
      <c r="CP344" s="55"/>
      <c r="CQ344" s="55"/>
      <c r="CR344" s="55"/>
      <c r="CS344" s="55"/>
      <c r="CT344" s="55"/>
      <c r="CU344" s="55"/>
      <c r="CV344" s="55"/>
      <c r="CW344" s="55"/>
      <c r="CX344" s="55"/>
      <c r="CY344" s="55"/>
      <c r="CZ344" s="55"/>
      <c r="DA344" s="55"/>
      <c r="DB344" s="55"/>
      <c r="DC344" s="55"/>
      <c r="DD344" s="55"/>
      <c r="DE344" s="55"/>
      <c r="DF344" s="55"/>
      <c r="DG344" s="55"/>
      <c r="DH344" s="55"/>
      <c r="DI344" s="55"/>
      <c r="DJ344" s="55"/>
      <c r="DK344" s="55"/>
      <c r="DL344" s="55"/>
      <c r="DM344" s="55"/>
      <c r="DN344" s="55"/>
      <c r="DO344" s="55"/>
      <c r="DP344" s="55"/>
      <c r="DQ344" s="55"/>
      <c r="DR344" s="55"/>
      <c r="DS344" s="55"/>
      <c r="DT344" s="55"/>
      <c r="DU344" s="55"/>
      <c r="DV344" s="55"/>
      <c r="DW344" s="55"/>
      <c r="DX344" s="55"/>
      <c r="DY344" s="55"/>
      <c r="DZ344" s="55"/>
      <c r="EA344" s="55"/>
      <c r="EB344" s="55"/>
      <c r="EC344" s="55"/>
      <c r="ED344" s="55"/>
      <c r="EE344" s="55"/>
      <c r="EF344" s="55"/>
      <c r="EG344" s="55"/>
      <c r="EH344" s="55"/>
      <c r="EI344" s="55"/>
      <c r="EJ344" s="55"/>
      <c r="EK344" s="55"/>
      <c r="EL344" s="55"/>
      <c r="EM344" s="55"/>
      <c r="EN344" s="55"/>
      <c r="EO344" s="55"/>
      <c r="EP344" s="55"/>
      <c r="EQ344" s="55"/>
      <c r="ER344" s="55"/>
      <c r="ES344" s="55"/>
      <c r="ET344" s="55"/>
      <c r="EU344" s="55"/>
      <c r="EV344" s="55"/>
      <c r="EW344" s="55"/>
      <c r="EX344" s="55"/>
      <c r="EY344" s="55"/>
      <c r="EZ344" s="55"/>
      <c r="FA344" s="55"/>
      <c r="FB344" s="55"/>
      <c r="FC344" s="55"/>
      <c r="FD344" s="55"/>
      <c r="FE344" s="55"/>
      <c r="FF344" s="55"/>
      <c r="FG344" s="55"/>
      <c r="FH344" s="55"/>
      <c r="FI344" s="55"/>
      <c r="FJ344" s="55"/>
      <c r="FK344" s="55"/>
      <c r="FL344" s="55"/>
      <c r="FM344" s="55"/>
      <c r="FN344" s="55"/>
      <c r="FO344" s="55"/>
      <c r="FP344" s="55"/>
      <c r="FQ344" s="55"/>
      <c r="FR344" s="55"/>
      <c r="FS344" s="55"/>
      <c r="FT344" s="55"/>
      <c r="FU344" s="55"/>
      <c r="FV344" s="55"/>
      <c r="FW344" s="55"/>
      <c r="FX344" s="55"/>
      <c r="FY344" s="55"/>
      <c r="FZ344" s="55"/>
      <c r="GA344" s="55"/>
      <c r="GB344" s="55"/>
      <c r="GC344" s="55"/>
      <c r="GD344" s="55"/>
      <c r="GE344" s="55"/>
      <c r="GF344" s="55"/>
      <c r="GG344" s="55"/>
      <c r="GH344" s="55"/>
      <c r="GI344" s="55"/>
      <c r="GJ344" s="55"/>
      <c r="GK344" s="55"/>
      <c r="GL344" s="55"/>
      <c r="GM344" s="55"/>
    </row>
    <row r="345" spans="1:195" x14ac:dyDescent="0.2">
      <c r="A345" s="55"/>
      <c r="B345" s="55"/>
      <c r="C345" s="55"/>
      <c r="D345" s="55"/>
      <c r="E345" s="55"/>
      <c r="F345" s="55"/>
      <c r="G345" s="55"/>
      <c r="H345" s="55"/>
      <c r="I345" s="55"/>
      <c r="J345" s="55"/>
      <c r="K345" s="55"/>
      <c r="L345" s="55"/>
      <c r="M345" s="55"/>
      <c r="N345" s="55"/>
      <c r="O345" s="55"/>
      <c r="P345" s="55"/>
      <c r="Q345" s="55"/>
      <c r="R345" s="55"/>
      <c r="S345" s="55"/>
      <c r="T345" s="55"/>
      <c r="U345" s="55"/>
      <c r="V345" s="55"/>
      <c r="W345" s="55"/>
      <c r="X345" s="55"/>
      <c r="Y345" s="55"/>
      <c r="Z345" s="55"/>
      <c r="AA345" s="55"/>
      <c r="AB345" s="55"/>
      <c r="AC345" s="55"/>
      <c r="AD345" s="55"/>
      <c r="AE345" s="55"/>
      <c r="AF345" s="55"/>
      <c r="AG345" s="55"/>
      <c r="AH345" s="55"/>
      <c r="AI345" s="55"/>
      <c r="AJ345" s="55"/>
      <c r="AK345" s="55"/>
      <c r="AL345" s="55"/>
      <c r="AM345" s="55"/>
      <c r="AN345" s="55"/>
      <c r="AO345" s="55"/>
      <c r="AP345" s="55"/>
      <c r="AQ345" s="55"/>
      <c r="AR345" s="55"/>
      <c r="AS345" s="55"/>
      <c r="AT345" s="55"/>
      <c r="AU345" s="55"/>
      <c r="AV345" s="55"/>
      <c r="AW345" s="55"/>
      <c r="AX345" s="55"/>
      <c r="AY345" s="55"/>
      <c r="AZ345" s="55"/>
      <c r="BA345" s="55"/>
      <c r="BB345" s="55"/>
      <c r="BC345" s="55"/>
      <c r="BD345" s="55"/>
      <c r="BE345" s="55"/>
      <c r="BF345" s="55"/>
      <c r="BG345" s="55"/>
      <c r="BH345" s="55"/>
      <c r="BI345" s="55"/>
      <c r="BJ345" s="55"/>
      <c r="BK345" s="55"/>
      <c r="BL345" s="55"/>
      <c r="BM345" s="55"/>
      <c r="BN345" s="55"/>
      <c r="BO345" s="55"/>
      <c r="BP345" s="55"/>
      <c r="BQ345" s="55"/>
      <c r="BR345" s="55"/>
      <c r="BS345" s="55"/>
      <c r="BT345" s="55"/>
      <c r="BU345" s="55"/>
      <c r="BV345" s="55"/>
      <c r="BW345" s="55"/>
      <c r="BX345" s="55"/>
      <c r="BY345" s="55"/>
      <c r="BZ345" s="55"/>
      <c r="CA345" s="55"/>
      <c r="CB345" s="55"/>
      <c r="CC345" s="55"/>
      <c r="CD345" s="55"/>
      <c r="CE345" s="55"/>
      <c r="CF345" s="55"/>
      <c r="CG345" s="55"/>
      <c r="CH345" s="55"/>
      <c r="CI345" s="55"/>
      <c r="CJ345" s="55"/>
      <c r="CK345" s="55"/>
      <c r="CL345" s="55"/>
      <c r="CM345" s="55"/>
      <c r="CN345" s="55"/>
      <c r="CO345" s="55"/>
      <c r="CP345" s="55"/>
      <c r="CQ345" s="55"/>
      <c r="CR345" s="55"/>
      <c r="CS345" s="55"/>
      <c r="CT345" s="55"/>
      <c r="CU345" s="55"/>
      <c r="CV345" s="55"/>
      <c r="CW345" s="55"/>
      <c r="CX345" s="55"/>
      <c r="CY345" s="55"/>
      <c r="CZ345" s="55"/>
      <c r="DA345" s="55"/>
      <c r="DB345" s="55"/>
      <c r="DC345" s="55"/>
      <c r="DD345" s="55"/>
      <c r="DE345" s="55"/>
      <c r="DF345" s="55"/>
      <c r="DG345" s="55"/>
      <c r="DH345" s="55"/>
      <c r="DI345" s="55"/>
      <c r="DJ345" s="55"/>
      <c r="DK345" s="55"/>
      <c r="DL345" s="55"/>
      <c r="DM345" s="55"/>
      <c r="DN345" s="55"/>
      <c r="DO345" s="55"/>
      <c r="DP345" s="55"/>
      <c r="DQ345" s="55"/>
      <c r="DR345" s="55"/>
      <c r="DS345" s="55"/>
      <c r="DT345" s="55"/>
      <c r="DU345" s="55"/>
      <c r="DV345" s="55"/>
      <c r="DW345" s="55"/>
      <c r="DX345" s="55"/>
      <c r="DY345" s="55"/>
      <c r="DZ345" s="55"/>
      <c r="EA345" s="55"/>
      <c r="EB345" s="55"/>
      <c r="EC345" s="55"/>
      <c r="ED345" s="55"/>
      <c r="EE345" s="55"/>
      <c r="EF345" s="55"/>
      <c r="EG345" s="55"/>
      <c r="EH345" s="55"/>
      <c r="EI345" s="55"/>
      <c r="EJ345" s="55"/>
      <c r="EK345" s="55"/>
      <c r="EL345" s="55"/>
      <c r="EM345" s="55"/>
      <c r="EN345" s="55"/>
      <c r="EO345" s="55"/>
      <c r="EP345" s="55"/>
      <c r="EQ345" s="55"/>
      <c r="ER345" s="55"/>
      <c r="ES345" s="55"/>
      <c r="ET345" s="55"/>
      <c r="EU345" s="55"/>
      <c r="EV345" s="55"/>
      <c r="EW345" s="55"/>
      <c r="EX345" s="55"/>
      <c r="EY345" s="55"/>
      <c r="EZ345" s="55"/>
      <c r="FA345" s="55"/>
      <c r="FB345" s="55"/>
      <c r="FC345" s="55"/>
      <c r="FD345" s="55"/>
      <c r="FE345" s="55"/>
      <c r="FF345" s="55"/>
      <c r="FG345" s="55"/>
      <c r="FH345" s="55"/>
      <c r="FI345" s="55"/>
      <c r="FJ345" s="55"/>
      <c r="FK345" s="55"/>
      <c r="FL345" s="55"/>
      <c r="FM345" s="55"/>
      <c r="FN345" s="55"/>
      <c r="FO345" s="55"/>
      <c r="FP345" s="55"/>
      <c r="FQ345" s="55"/>
      <c r="FR345" s="55"/>
      <c r="FS345" s="55"/>
      <c r="FT345" s="55"/>
      <c r="FU345" s="55"/>
      <c r="FV345" s="55"/>
      <c r="FW345" s="55"/>
      <c r="FX345" s="55"/>
      <c r="FY345" s="55"/>
      <c r="FZ345" s="55"/>
      <c r="GA345" s="55"/>
      <c r="GB345" s="55"/>
      <c r="GC345" s="55"/>
      <c r="GD345" s="55"/>
      <c r="GE345" s="55"/>
      <c r="GF345" s="55"/>
      <c r="GG345" s="55"/>
      <c r="GH345" s="55"/>
      <c r="GI345" s="55"/>
      <c r="GJ345" s="55"/>
      <c r="GK345" s="55"/>
      <c r="GL345" s="55"/>
      <c r="GM345" s="55"/>
    </row>
    <row r="346" spans="1:195" x14ac:dyDescent="0.2">
      <c r="A346" s="55"/>
      <c r="B346" s="55"/>
      <c r="C346" s="55"/>
      <c r="D346" s="55"/>
      <c r="E346" s="55"/>
      <c r="F346" s="55"/>
      <c r="G346" s="55"/>
      <c r="H346" s="55"/>
      <c r="I346" s="55"/>
      <c r="J346" s="55"/>
      <c r="K346" s="55"/>
      <c r="L346" s="55"/>
      <c r="M346" s="55"/>
      <c r="N346" s="55"/>
      <c r="O346" s="55"/>
      <c r="P346" s="55"/>
      <c r="Q346" s="55"/>
      <c r="R346" s="55"/>
      <c r="S346" s="55"/>
      <c r="T346" s="55"/>
      <c r="U346" s="55"/>
      <c r="V346" s="55"/>
      <c r="W346" s="55"/>
      <c r="X346" s="55"/>
      <c r="Y346" s="55"/>
      <c r="Z346" s="55"/>
      <c r="AA346" s="55"/>
      <c r="AB346" s="55"/>
      <c r="AC346" s="55"/>
      <c r="AD346" s="55"/>
      <c r="AE346" s="55"/>
      <c r="AF346" s="55"/>
      <c r="AG346" s="55"/>
      <c r="AH346" s="55"/>
      <c r="AI346" s="55"/>
      <c r="AJ346" s="55"/>
      <c r="AK346" s="55"/>
      <c r="AL346" s="55"/>
      <c r="AM346" s="55"/>
      <c r="AN346" s="55"/>
      <c r="AO346" s="55"/>
      <c r="AP346" s="55"/>
      <c r="AQ346" s="55"/>
      <c r="AR346" s="55"/>
      <c r="AS346" s="55"/>
      <c r="AT346" s="55"/>
      <c r="AU346" s="55"/>
      <c r="AV346" s="55"/>
      <c r="AW346" s="55"/>
      <c r="AX346" s="55"/>
      <c r="AY346" s="55"/>
      <c r="AZ346" s="55"/>
      <c r="BA346" s="55"/>
      <c r="BB346" s="55"/>
      <c r="BC346" s="55"/>
      <c r="BD346" s="55"/>
      <c r="BE346" s="55"/>
      <c r="BF346" s="55"/>
      <c r="BG346" s="55"/>
      <c r="BH346" s="55"/>
      <c r="BI346" s="55"/>
      <c r="BJ346" s="55"/>
      <c r="BK346" s="55"/>
      <c r="BL346" s="55"/>
      <c r="BM346" s="55"/>
      <c r="BN346" s="55"/>
      <c r="BO346" s="55"/>
      <c r="BP346" s="55"/>
      <c r="BQ346" s="55"/>
      <c r="BR346" s="55"/>
      <c r="BS346" s="55"/>
      <c r="BT346" s="55"/>
      <c r="BU346" s="55"/>
      <c r="BV346" s="55"/>
      <c r="BW346" s="55"/>
      <c r="BX346" s="55"/>
      <c r="BY346" s="55"/>
      <c r="BZ346" s="55"/>
      <c r="CA346" s="55"/>
      <c r="CB346" s="55"/>
      <c r="CC346" s="55"/>
      <c r="CD346" s="55"/>
      <c r="CE346" s="55"/>
      <c r="CF346" s="55"/>
      <c r="CG346" s="55"/>
      <c r="CH346" s="55"/>
      <c r="CI346" s="55"/>
      <c r="CJ346" s="55"/>
      <c r="CK346" s="55"/>
      <c r="CL346" s="55"/>
      <c r="CM346" s="55"/>
      <c r="CN346" s="55"/>
      <c r="CO346" s="55"/>
      <c r="CP346" s="55"/>
      <c r="CQ346" s="55"/>
      <c r="CR346" s="55"/>
      <c r="CS346" s="55"/>
      <c r="CT346" s="55"/>
      <c r="CU346" s="55"/>
      <c r="CV346" s="55"/>
      <c r="CW346" s="55"/>
      <c r="CX346" s="55"/>
      <c r="CY346" s="55"/>
      <c r="CZ346" s="55"/>
      <c r="DA346" s="55"/>
      <c r="DB346" s="55"/>
      <c r="DC346" s="55"/>
      <c r="DD346" s="55"/>
      <c r="DE346" s="55"/>
      <c r="DF346" s="55"/>
      <c r="DG346" s="55"/>
      <c r="DH346" s="55"/>
      <c r="DI346" s="55"/>
      <c r="DJ346" s="55"/>
      <c r="DK346" s="55"/>
      <c r="DL346" s="55"/>
      <c r="DM346" s="55"/>
      <c r="DN346" s="55"/>
      <c r="DO346" s="55"/>
      <c r="DP346" s="55"/>
      <c r="DQ346" s="55"/>
      <c r="DR346" s="55"/>
      <c r="DS346" s="55"/>
      <c r="DT346" s="55"/>
      <c r="DU346" s="55"/>
      <c r="DV346" s="55"/>
      <c r="DW346" s="55"/>
      <c r="DX346" s="55"/>
      <c r="DY346" s="55"/>
      <c r="DZ346" s="55"/>
      <c r="EA346" s="55"/>
      <c r="EB346" s="55"/>
      <c r="EC346" s="55"/>
      <c r="ED346" s="55"/>
      <c r="EE346" s="55"/>
      <c r="EF346" s="55"/>
      <c r="EG346" s="55"/>
      <c r="EH346" s="55"/>
      <c r="EI346" s="55"/>
      <c r="EJ346" s="55"/>
      <c r="EK346" s="55"/>
      <c r="EL346" s="55"/>
      <c r="EM346" s="55"/>
      <c r="EN346" s="55"/>
      <c r="EO346" s="55"/>
      <c r="EP346" s="55"/>
      <c r="EQ346" s="55"/>
      <c r="ER346" s="55"/>
      <c r="ES346" s="55"/>
      <c r="ET346" s="55"/>
      <c r="EU346" s="55"/>
      <c r="EV346" s="55"/>
      <c r="EW346" s="55"/>
      <c r="EX346" s="55"/>
      <c r="EY346" s="55"/>
      <c r="EZ346" s="55"/>
      <c r="FA346" s="55"/>
      <c r="FB346" s="55"/>
      <c r="FC346" s="55"/>
      <c r="FD346" s="55"/>
      <c r="FE346" s="55"/>
      <c r="FF346" s="55"/>
      <c r="FG346" s="55"/>
      <c r="FH346" s="55"/>
      <c r="FI346" s="55"/>
      <c r="FJ346" s="55"/>
      <c r="FK346" s="55"/>
      <c r="FL346" s="55"/>
      <c r="FM346" s="55"/>
      <c r="FN346" s="55"/>
      <c r="FO346" s="55"/>
      <c r="FP346" s="55"/>
      <c r="FQ346" s="55"/>
      <c r="FR346" s="55"/>
      <c r="FS346" s="55"/>
      <c r="FT346" s="55"/>
      <c r="FU346" s="55"/>
      <c r="FV346" s="55"/>
      <c r="FW346" s="55"/>
      <c r="FX346" s="55"/>
      <c r="FY346" s="55"/>
      <c r="FZ346" s="55"/>
      <c r="GA346" s="55"/>
      <c r="GB346" s="55"/>
      <c r="GC346" s="55"/>
      <c r="GD346" s="55"/>
      <c r="GE346" s="55"/>
      <c r="GF346" s="55"/>
      <c r="GG346" s="55"/>
      <c r="GH346" s="55"/>
      <c r="GI346" s="55"/>
      <c r="GJ346" s="55"/>
      <c r="GK346" s="55"/>
      <c r="GL346" s="55"/>
      <c r="GM346" s="55"/>
    </row>
    <row r="347" spans="1:195" x14ac:dyDescent="0.2">
      <c r="A347" s="55"/>
      <c r="B347" s="55"/>
      <c r="C347" s="55"/>
      <c r="D347" s="55"/>
      <c r="E347" s="55"/>
      <c r="F347" s="55"/>
      <c r="G347" s="55"/>
      <c r="H347" s="55"/>
      <c r="I347" s="55"/>
      <c r="J347" s="55"/>
      <c r="K347" s="55"/>
      <c r="L347" s="55"/>
      <c r="M347" s="55"/>
      <c r="N347" s="55"/>
      <c r="O347" s="55"/>
      <c r="P347" s="55"/>
      <c r="Q347" s="55"/>
      <c r="R347" s="55"/>
      <c r="S347" s="55"/>
      <c r="T347" s="55"/>
      <c r="U347" s="55"/>
      <c r="V347" s="55"/>
      <c r="W347" s="55"/>
      <c r="X347" s="55"/>
      <c r="Y347" s="55"/>
      <c r="Z347" s="55"/>
      <c r="AA347" s="55"/>
      <c r="AB347" s="55"/>
      <c r="AC347" s="55"/>
      <c r="AD347" s="55"/>
      <c r="AE347" s="55"/>
      <c r="AF347" s="55"/>
      <c r="AG347" s="55"/>
      <c r="AH347" s="55"/>
      <c r="AI347" s="55"/>
      <c r="AJ347" s="55"/>
      <c r="AK347" s="55"/>
      <c r="AL347" s="55"/>
      <c r="AM347" s="55"/>
      <c r="AN347" s="55"/>
      <c r="AO347" s="55"/>
      <c r="AP347" s="55"/>
      <c r="AQ347" s="55"/>
      <c r="AR347" s="55"/>
      <c r="AS347" s="55"/>
      <c r="AT347" s="55"/>
      <c r="AU347" s="55"/>
      <c r="AV347" s="55"/>
      <c r="AW347" s="55"/>
      <c r="AX347" s="55"/>
      <c r="AY347" s="55"/>
      <c r="AZ347" s="55"/>
      <c r="BA347" s="55"/>
      <c r="BB347" s="55"/>
      <c r="BC347" s="55"/>
      <c r="BD347" s="55"/>
      <c r="BE347" s="55"/>
      <c r="BF347" s="55"/>
      <c r="BG347" s="55"/>
      <c r="BH347" s="55"/>
      <c r="BI347" s="55"/>
      <c r="BJ347" s="55"/>
      <c r="BK347" s="55"/>
      <c r="BL347" s="55"/>
      <c r="BM347" s="55"/>
      <c r="BN347" s="55"/>
      <c r="BO347" s="55"/>
      <c r="BP347" s="55"/>
      <c r="BQ347" s="55"/>
      <c r="BR347" s="55"/>
      <c r="BS347" s="55"/>
      <c r="BT347" s="55"/>
      <c r="BU347" s="55"/>
      <c r="BV347" s="55"/>
      <c r="BW347" s="55"/>
      <c r="BX347" s="55"/>
      <c r="BY347" s="55"/>
      <c r="BZ347" s="55"/>
      <c r="CA347" s="55"/>
      <c r="CB347" s="55"/>
      <c r="CC347" s="55"/>
      <c r="CD347" s="55"/>
      <c r="CE347" s="55"/>
      <c r="CF347" s="55"/>
      <c r="CG347" s="55"/>
      <c r="CH347" s="55"/>
      <c r="CI347" s="55"/>
      <c r="CJ347" s="55"/>
      <c r="CK347" s="55"/>
      <c r="CL347" s="55"/>
      <c r="CM347" s="55"/>
      <c r="CN347" s="55"/>
      <c r="CO347" s="55"/>
      <c r="CP347" s="55"/>
      <c r="CQ347" s="55"/>
      <c r="CR347" s="55"/>
      <c r="CS347" s="55"/>
      <c r="CT347" s="55"/>
      <c r="CU347" s="55"/>
      <c r="CV347" s="55"/>
      <c r="CW347" s="55"/>
      <c r="CX347" s="55"/>
      <c r="CY347" s="55"/>
      <c r="CZ347" s="55"/>
      <c r="DA347" s="55"/>
      <c r="DB347" s="55"/>
      <c r="DC347" s="55"/>
      <c r="DD347" s="55"/>
      <c r="DE347" s="55"/>
      <c r="DF347" s="55"/>
      <c r="DG347" s="55"/>
      <c r="DH347" s="55"/>
      <c r="DI347" s="55"/>
      <c r="DJ347" s="55"/>
      <c r="DK347" s="55"/>
      <c r="DL347" s="55"/>
      <c r="DM347" s="55"/>
      <c r="DN347" s="55"/>
      <c r="DO347" s="55"/>
      <c r="DP347" s="55"/>
      <c r="DQ347" s="55"/>
      <c r="DR347" s="55"/>
      <c r="DS347" s="55"/>
      <c r="DT347" s="55"/>
      <c r="DU347" s="55"/>
      <c r="DV347" s="55"/>
      <c r="DW347" s="55"/>
      <c r="DX347" s="55"/>
      <c r="DY347" s="55"/>
      <c r="DZ347" s="55"/>
      <c r="EA347" s="55"/>
      <c r="EB347" s="55"/>
      <c r="EC347" s="55"/>
      <c r="ED347" s="55"/>
      <c r="EE347" s="55"/>
      <c r="EF347" s="55"/>
      <c r="EG347" s="55"/>
      <c r="EH347" s="55"/>
      <c r="EI347" s="55"/>
      <c r="EJ347" s="55"/>
      <c r="EK347" s="55"/>
      <c r="EL347" s="55"/>
      <c r="EM347" s="55"/>
      <c r="EN347" s="55"/>
      <c r="EO347" s="55"/>
      <c r="EP347" s="55"/>
      <c r="EQ347" s="55"/>
      <c r="ER347" s="55"/>
      <c r="ES347" s="55"/>
      <c r="ET347" s="55"/>
      <c r="EU347" s="55"/>
      <c r="EV347" s="55"/>
      <c r="EW347" s="55"/>
      <c r="EX347" s="55"/>
      <c r="EY347" s="55"/>
      <c r="EZ347" s="55"/>
      <c r="FA347" s="55"/>
      <c r="FB347" s="55"/>
      <c r="FC347" s="55"/>
      <c r="FD347" s="55"/>
      <c r="FE347" s="55"/>
      <c r="FF347" s="55"/>
      <c r="FG347" s="55"/>
      <c r="FH347" s="55"/>
      <c r="FI347" s="55"/>
      <c r="FJ347" s="55"/>
      <c r="FK347" s="55"/>
      <c r="FL347" s="55"/>
      <c r="FM347" s="55"/>
      <c r="FN347" s="55"/>
      <c r="FO347" s="55"/>
      <c r="FP347" s="55"/>
      <c r="FQ347" s="55"/>
      <c r="FR347" s="55"/>
      <c r="FS347" s="55"/>
      <c r="FT347" s="55"/>
      <c r="FU347" s="55"/>
      <c r="FV347" s="55"/>
      <c r="FW347" s="55"/>
      <c r="FX347" s="55"/>
      <c r="FY347" s="55"/>
      <c r="FZ347" s="55"/>
      <c r="GA347" s="55"/>
      <c r="GB347" s="55"/>
      <c r="GC347" s="55"/>
      <c r="GD347" s="55"/>
      <c r="GE347" s="55"/>
      <c r="GF347" s="55"/>
      <c r="GG347" s="55"/>
      <c r="GH347" s="55"/>
      <c r="GI347" s="55"/>
      <c r="GJ347" s="55"/>
      <c r="GK347" s="55"/>
      <c r="GL347" s="55"/>
      <c r="GM347" s="55"/>
    </row>
    <row r="348" spans="1:195" x14ac:dyDescent="0.2">
      <c r="A348" s="55"/>
      <c r="B348" s="55"/>
      <c r="C348" s="55"/>
      <c r="D348" s="55"/>
      <c r="E348" s="55"/>
      <c r="F348" s="55"/>
      <c r="G348" s="55"/>
      <c r="H348" s="55"/>
      <c r="I348" s="55"/>
      <c r="J348" s="55"/>
      <c r="K348" s="55"/>
      <c r="L348" s="55"/>
      <c r="M348" s="55"/>
      <c r="N348" s="55"/>
      <c r="O348" s="55"/>
      <c r="P348" s="55"/>
      <c r="Q348" s="55"/>
      <c r="R348" s="55"/>
      <c r="S348" s="55"/>
      <c r="T348" s="55"/>
      <c r="U348" s="55"/>
      <c r="V348" s="55"/>
      <c r="W348" s="55"/>
      <c r="X348" s="55"/>
      <c r="Y348" s="55"/>
      <c r="Z348" s="55"/>
      <c r="AA348" s="55"/>
      <c r="AB348" s="55"/>
      <c r="AC348" s="55"/>
      <c r="AD348" s="55"/>
      <c r="AE348" s="55"/>
      <c r="AF348" s="55"/>
      <c r="AG348" s="55"/>
      <c r="AH348" s="55"/>
      <c r="AI348" s="55"/>
      <c r="AJ348" s="55"/>
      <c r="AK348" s="55"/>
      <c r="AL348" s="55"/>
      <c r="AM348" s="55"/>
      <c r="AN348" s="55"/>
      <c r="AO348" s="55"/>
      <c r="AP348" s="55"/>
      <c r="AQ348" s="55"/>
      <c r="AR348" s="55"/>
      <c r="AS348" s="55"/>
      <c r="AT348" s="55"/>
      <c r="AU348" s="55"/>
      <c r="AV348" s="55"/>
      <c r="AW348" s="55"/>
      <c r="AX348" s="55"/>
      <c r="AY348" s="55"/>
      <c r="AZ348" s="55"/>
      <c r="BA348" s="55"/>
      <c r="BB348" s="55"/>
      <c r="BC348" s="55"/>
      <c r="BD348" s="55"/>
      <c r="BE348" s="55"/>
      <c r="BF348" s="55"/>
      <c r="BG348" s="55"/>
      <c r="BH348" s="55"/>
      <c r="BI348" s="55"/>
      <c r="BJ348" s="55"/>
      <c r="BK348" s="55"/>
      <c r="BL348" s="55"/>
      <c r="BM348" s="55"/>
      <c r="BN348" s="55"/>
      <c r="BO348" s="55"/>
      <c r="BP348" s="55"/>
      <c r="BQ348" s="55"/>
      <c r="BR348" s="55"/>
      <c r="BS348" s="55"/>
      <c r="BT348" s="55"/>
      <c r="BU348" s="55"/>
      <c r="BV348" s="55"/>
      <c r="BW348" s="55"/>
      <c r="BX348" s="55"/>
      <c r="BY348" s="55"/>
      <c r="BZ348" s="55"/>
      <c r="CA348" s="55"/>
      <c r="CB348" s="55"/>
      <c r="CC348" s="55"/>
      <c r="CD348" s="55"/>
      <c r="CE348" s="55"/>
      <c r="CF348" s="55"/>
      <c r="CG348" s="55"/>
      <c r="CH348" s="55"/>
      <c r="CI348" s="55"/>
      <c r="CJ348" s="55"/>
      <c r="CK348" s="55"/>
      <c r="CL348" s="55"/>
      <c r="CM348" s="55"/>
      <c r="CN348" s="55"/>
      <c r="CO348" s="55"/>
      <c r="CP348" s="55"/>
      <c r="CQ348" s="55"/>
      <c r="CR348" s="55"/>
      <c r="CS348" s="55"/>
      <c r="CT348" s="55"/>
      <c r="CU348" s="55"/>
      <c r="CV348" s="55"/>
      <c r="CW348" s="55"/>
      <c r="CX348" s="55"/>
      <c r="CY348" s="55"/>
      <c r="CZ348" s="55"/>
      <c r="DA348" s="55"/>
      <c r="DB348" s="55"/>
      <c r="DC348" s="55"/>
      <c r="DD348" s="55"/>
      <c r="DE348" s="55"/>
      <c r="DF348" s="55"/>
      <c r="DG348" s="55"/>
      <c r="DH348" s="55"/>
      <c r="DI348" s="55"/>
      <c r="DJ348" s="55"/>
      <c r="DK348" s="55"/>
      <c r="DL348" s="55"/>
      <c r="DM348" s="55"/>
      <c r="DN348" s="55"/>
      <c r="DO348" s="55"/>
      <c r="DP348" s="55"/>
      <c r="DQ348" s="55"/>
      <c r="DR348" s="55"/>
      <c r="DS348" s="55"/>
      <c r="DT348" s="55"/>
      <c r="DU348" s="55"/>
      <c r="DV348" s="55"/>
      <c r="DW348" s="55"/>
      <c r="DX348" s="55"/>
      <c r="DY348" s="55"/>
      <c r="DZ348" s="55"/>
      <c r="EA348" s="55"/>
      <c r="EB348" s="55"/>
      <c r="EC348" s="55"/>
      <c r="ED348" s="55"/>
      <c r="EE348" s="55"/>
      <c r="EF348" s="55"/>
      <c r="EG348" s="55"/>
      <c r="EH348" s="55"/>
      <c r="EI348" s="55"/>
      <c r="EJ348" s="55"/>
      <c r="EK348" s="55"/>
      <c r="EL348" s="55"/>
      <c r="EM348" s="55"/>
      <c r="EN348" s="55"/>
      <c r="EO348" s="55"/>
      <c r="EP348" s="55"/>
      <c r="EQ348" s="55"/>
      <c r="ER348" s="55"/>
      <c r="ES348" s="55"/>
      <c r="ET348" s="55"/>
      <c r="EU348" s="55"/>
      <c r="EV348" s="55"/>
      <c r="EW348" s="55"/>
      <c r="EX348" s="55"/>
      <c r="EY348" s="55"/>
      <c r="EZ348" s="55"/>
      <c r="FA348" s="55"/>
      <c r="FB348" s="55"/>
      <c r="FC348" s="55"/>
      <c r="FD348" s="55"/>
      <c r="FE348" s="55"/>
      <c r="FF348" s="55"/>
      <c r="FG348" s="55"/>
      <c r="FH348" s="55"/>
      <c r="FI348" s="55"/>
      <c r="FJ348" s="55"/>
      <c r="FK348" s="55"/>
      <c r="FL348" s="55"/>
      <c r="FM348" s="55"/>
      <c r="FN348" s="55"/>
      <c r="FO348" s="55"/>
      <c r="FP348" s="55"/>
      <c r="FQ348" s="55"/>
      <c r="FR348" s="55"/>
      <c r="FS348" s="55"/>
      <c r="FT348" s="55"/>
      <c r="FU348" s="55"/>
      <c r="FV348" s="55"/>
      <c r="FW348" s="55"/>
      <c r="FX348" s="55"/>
      <c r="FY348" s="55"/>
      <c r="FZ348" s="55"/>
      <c r="GA348" s="55"/>
      <c r="GB348" s="55"/>
      <c r="GC348" s="55"/>
      <c r="GD348" s="55"/>
      <c r="GE348" s="55"/>
      <c r="GF348" s="55"/>
      <c r="GG348" s="55"/>
      <c r="GH348" s="55"/>
      <c r="GI348" s="55"/>
      <c r="GJ348" s="55"/>
      <c r="GK348" s="55"/>
      <c r="GL348" s="55"/>
      <c r="GM348" s="55"/>
    </row>
    <row r="349" spans="1:195" x14ac:dyDescent="0.2">
      <c r="A349" s="55"/>
      <c r="B349" s="55"/>
      <c r="C349" s="55"/>
      <c r="D349" s="55"/>
      <c r="E349" s="55"/>
      <c r="F349" s="55"/>
      <c r="G349" s="55"/>
      <c r="H349" s="55"/>
      <c r="I349" s="55"/>
      <c r="J349" s="55"/>
      <c r="K349" s="55"/>
      <c r="L349" s="55"/>
      <c r="M349" s="55"/>
      <c r="N349" s="55"/>
      <c r="O349" s="55"/>
      <c r="P349" s="55"/>
      <c r="Q349" s="55"/>
      <c r="R349" s="55"/>
      <c r="S349" s="55"/>
      <c r="T349" s="55"/>
      <c r="U349" s="55"/>
      <c r="V349" s="55"/>
      <c r="W349" s="55"/>
      <c r="X349" s="55"/>
      <c r="Y349" s="55"/>
      <c r="Z349" s="55"/>
      <c r="AA349" s="55"/>
      <c r="AB349" s="55"/>
      <c r="AC349" s="55"/>
      <c r="AD349" s="55"/>
      <c r="AE349" s="55"/>
      <c r="AF349" s="55"/>
      <c r="AG349" s="55"/>
      <c r="AH349" s="55"/>
      <c r="AI349" s="55"/>
      <c r="AJ349" s="55"/>
      <c r="AK349" s="55"/>
      <c r="AL349" s="55"/>
      <c r="AM349" s="55"/>
      <c r="AN349" s="55"/>
      <c r="AO349" s="55"/>
      <c r="AP349" s="55"/>
      <c r="AQ349" s="55"/>
      <c r="AR349" s="55"/>
      <c r="AS349" s="55"/>
      <c r="AT349" s="55"/>
      <c r="AU349" s="55"/>
      <c r="AV349" s="55"/>
      <c r="AW349" s="55"/>
      <c r="AX349" s="55"/>
      <c r="AY349" s="55"/>
      <c r="AZ349" s="55"/>
      <c r="BA349" s="55"/>
      <c r="BB349" s="55"/>
      <c r="BC349" s="55"/>
      <c r="BD349" s="55"/>
      <c r="BE349" s="55"/>
      <c r="BF349" s="55"/>
      <c r="BG349" s="55"/>
      <c r="BH349" s="55"/>
      <c r="BI349" s="55"/>
      <c r="BJ349" s="55"/>
      <c r="BK349" s="55"/>
      <c r="BL349" s="55"/>
      <c r="BM349" s="55"/>
      <c r="BN349" s="55"/>
      <c r="BO349" s="55"/>
      <c r="BP349" s="55"/>
      <c r="BQ349" s="55"/>
      <c r="BR349" s="55"/>
      <c r="BS349" s="55"/>
      <c r="BT349" s="55"/>
      <c r="BU349" s="55"/>
      <c r="BV349" s="55"/>
      <c r="BW349" s="55"/>
      <c r="BX349" s="55"/>
      <c r="BY349" s="55"/>
      <c r="BZ349" s="55"/>
      <c r="CA349" s="55"/>
      <c r="CB349" s="55"/>
      <c r="CC349" s="55"/>
      <c r="CD349" s="55"/>
      <c r="CE349" s="55"/>
      <c r="CF349" s="55"/>
      <c r="CG349" s="55"/>
      <c r="CH349" s="55"/>
      <c r="CI349" s="55"/>
      <c r="CJ349" s="55"/>
      <c r="CK349" s="55"/>
      <c r="CL349" s="55"/>
      <c r="CM349" s="55"/>
      <c r="CN349" s="55"/>
      <c r="CO349" s="55"/>
      <c r="CP349" s="55"/>
      <c r="CQ349" s="55"/>
      <c r="CR349" s="55"/>
      <c r="CS349" s="55"/>
      <c r="CT349" s="55"/>
      <c r="CU349" s="55"/>
      <c r="CV349" s="55"/>
      <c r="CW349" s="55"/>
      <c r="CX349" s="55"/>
      <c r="CY349" s="55"/>
      <c r="CZ349" s="55"/>
      <c r="DA349" s="55"/>
      <c r="DB349" s="55"/>
      <c r="DC349" s="55"/>
      <c r="DD349" s="55"/>
      <c r="DE349" s="55"/>
      <c r="DF349" s="55"/>
      <c r="DG349" s="55"/>
      <c r="DH349" s="55"/>
      <c r="DI349" s="55"/>
      <c r="DJ349" s="55"/>
      <c r="DK349" s="55"/>
      <c r="DL349" s="55"/>
      <c r="DM349" s="55"/>
      <c r="DN349" s="55"/>
      <c r="DO349" s="55"/>
      <c r="DP349" s="55"/>
      <c r="DQ349" s="55"/>
      <c r="DR349" s="55"/>
      <c r="DS349" s="55"/>
      <c r="DT349" s="55"/>
      <c r="DU349" s="55"/>
      <c r="DV349" s="55"/>
      <c r="DW349" s="55"/>
      <c r="DX349" s="55"/>
      <c r="DY349" s="55"/>
      <c r="DZ349" s="55"/>
      <c r="EA349" s="55"/>
      <c r="EB349" s="55"/>
      <c r="EC349" s="55"/>
      <c r="ED349" s="55"/>
      <c r="EE349" s="55"/>
      <c r="EF349" s="55"/>
      <c r="EG349" s="55"/>
      <c r="EH349" s="55"/>
      <c r="EI349" s="55"/>
      <c r="EJ349" s="55"/>
      <c r="EK349" s="55"/>
      <c r="EL349" s="55"/>
      <c r="EM349" s="55"/>
      <c r="EN349" s="55"/>
      <c r="EO349" s="55"/>
      <c r="EP349" s="55"/>
      <c r="EQ349" s="55"/>
      <c r="ER349" s="55"/>
      <c r="ES349" s="55"/>
      <c r="ET349" s="55"/>
      <c r="EU349" s="55"/>
      <c r="EV349" s="55"/>
      <c r="EW349" s="55"/>
      <c r="EX349" s="55"/>
      <c r="EY349" s="55"/>
      <c r="EZ349" s="55"/>
      <c r="FA349" s="55"/>
      <c r="FB349" s="55"/>
      <c r="FC349" s="55"/>
      <c r="FD349" s="55"/>
      <c r="FE349" s="55"/>
      <c r="FF349" s="55"/>
      <c r="FG349" s="55"/>
      <c r="FH349" s="55"/>
      <c r="FI349" s="55"/>
      <c r="FJ349" s="55"/>
      <c r="FK349" s="55"/>
      <c r="FL349" s="55"/>
      <c r="FM349" s="55"/>
      <c r="FN349" s="55"/>
      <c r="FO349" s="55"/>
      <c r="FP349" s="55"/>
      <c r="FQ349" s="55"/>
      <c r="FR349" s="55"/>
      <c r="FS349" s="55"/>
      <c r="FT349" s="55"/>
      <c r="FU349" s="55"/>
      <c r="FV349" s="55"/>
      <c r="FW349" s="55"/>
      <c r="FX349" s="55"/>
      <c r="FY349" s="55"/>
      <c r="FZ349" s="55"/>
      <c r="GA349" s="55"/>
      <c r="GB349" s="55"/>
      <c r="GC349" s="55"/>
      <c r="GD349" s="55"/>
      <c r="GE349" s="55"/>
      <c r="GF349" s="55"/>
      <c r="GG349" s="55"/>
      <c r="GH349" s="55"/>
      <c r="GI349" s="55"/>
      <c r="GJ349" s="55"/>
      <c r="GK349" s="55"/>
      <c r="GL349" s="55"/>
      <c r="GM349" s="55"/>
    </row>
    <row r="350" spans="1:195" x14ac:dyDescent="0.2">
      <c r="A350" s="55"/>
      <c r="B350" s="55"/>
      <c r="C350" s="55"/>
      <c r="D350" s="55"/>
      <c r="E350" s="55"/>
      <c r="F350" s="55"/>
      <c r="G350" s="55"/>
      <c r="H350" s="55"/>
      <c r="I350" s="55"/>
      <c r="J350" s="55"/>
      <c r="K350" s="55"/>
      <c r="L350" s="55"/>
      <c r="M350" s="55"/>
      <c r="N350" s="55"/>
      <c r="O350" s="55"/>
      <c r="P350" s="55"/>
      <c r="Q350" s="55"/>
      <c r="R350" s="55"/>
      <c r="S350" s="55"/>
      <c r="T350" s="55"/>
      <c r="U350" s="55"/>
      <c r="V350" s="55"/>
      <c r="W350" s="55"/>
      <c r="X350" s="55"/>
      <c r="Y350" s="55"/>
      <c r="Z350" s="55"/>
      <c r="AA350" s="55"/>
      <c r="AB350" s="55"/>
      <c r="AC350" s="55"/>
      <c r="AD350" s="55"/>
      <c r="AE350" s="55"/>
      <c r="AF350" s="55"/>
      <c r="AG350" s="55"/>
      <c r="AH350" s="55"/>
      <c r="AI350" s="55"/>
      <c r="AJ350" s="55"/>
      <c r="AK350" s="55"/>
      <c r="AL350" s="55"/>
      <c r="AM350" s="55"/>
      <c r="AN350" s="55"/>
      <c r="AO350" s="55"/>
      <c r="AP350" s="55"/>
      <c r="AQ350" s="55"/>
      <c r="AR350" s="55"/>
      <c r="AS350" s="55"/>
      <c r="AT350" s="55"/>
      <c r="AU350" s="55"/>
      <c r="AV350" s="55"/>
      <c r="AW350" s="55"/>
      <c r="AX350" s="55"/>
      <c r="AY350" s="55"/>
      <c r="AZ350" s="55"/>
      <c r="BA350" s="55"/>
      <c r="BB350" s="55"/>
      <c r="BC350" s="55"/>
      <c r="BD350" s="55"/>
      <c r="BE350" s="55"/>
      <c r="BF350" s="55"/>
      <c r="BG350" s="55"/>
      <c r="BH350" s="55"/>
      <c r="BI350" s="55"/>
      <c r="BJ350" s="55"/>
      <c r="BK350" s="55"/>
      <c r="BL350" s="55"/>
      <c r="BM350" s="55"/>
      <c r="BN350" s="55"/>
      <c r="BO350" s="55"/>
      <c r="BP350" s="55"/>
      <c r="BQ350" s="55"/>
      <c r="BR350" s="55"/>
      <c r="BS350" s="55"/>
      <c r="BT350" s="55"/>
      <c r="BU350" s="55"/>
      <c r="BV350" s="55"/>
      <c r="BW350" s="55"/>
      <c r="BX350" s="55"/>
      <c r="BY350" s="55"/>
      <c r="BZ350" s="55"/>
      <c r="CA350" s="55"/>
      <c r="CB350" s="55"/>
      <c r="CC350" s="55"/>
      <c r="CD350" s="55"/>
      <c r="CE350" s="55"/>
      <c r="CF350" s="55"/>
      <c r="CG350" s="55"/>
      <c r="CH350" s="55"/>
      <c r="CI350" s="55"/>
      <c r="CJ350" s="55"/>
      <c r="CK350" s="55"/>
      <c r="CL350" s="55"/>
      <c r="CM350" s="55"/>
      <c r="CN350" s="55"/>
      <c r="CO350" s="55"/>
      <c r="CP350" s="55"/>
      <c r="CQ350" s="55"/>
      <c r="CR350" s="55"/>
      <c r="CS350" s="55"/>
      <c r="CT350" s="55"/>
      <c r="CU350" s="55"/>
      <c r="CV350" s="55"/>
      <c r="CW350" s="55"/>
      <c r="CX350" s="55"/>
      <c r="CY350" s="55"/>
      <c r="CZ350" s="55"/>
      <c r="DA350" s="55"/>
      <c r="DB350" s="55"/>
      <c r="DC350" s="55"/>
      <c r="DD350" s="55"/>
      <c r="DE350" s="55"/>
      <c r="DF350" s="55"/>
      <c r="DG350" s="55"/>
      <c r="DH350" s="55"/>
      <c r="DI350" s="55"/>
      <c r="DJ350" s="55"/>
      <c r="DK350" s="55"/>
      <c r="DL350" s="55"/>
      <c r="DM350" s="55"/>
      <c r="DN350" s="55"/>
      <c r="DO350" s="55"/>
      <c r="DP350" s="55"/>
      <c r="DQ350" s="55"/>
      <c r="DR350" s="55"/>
      <c r="DS350" s="55"/>
      <c r="DT350" s="55"/>
      <c r="DU350" s="55"/>
      <c r="DV350" s="55"/>
      <c r="DW350" s="55"/>
      <c r="DX350" s="55"/>
      <c r="DY350" s="55"/>
      <c r="DZ350" s="55"/>
      <c r="EA350" s="55"/>
      <c r="EB350" s="55"/>
      <c r="EC350" s="55"/>
      <c r="ED350" s="55"/>
      <c r="EE350" s="55"/>
      <c r="EF350" s="55"/>
      <c r="EG350" s="55"/>
      <c r="EH350" s="55"/>
      <c r="EI350" s="55"/>
      <c r="EJ350" s="55"/>
      <c r="EK350" s="55"/>
      <c r="EL350" s="55"/>
      <c r="EM350" s="55"/>
      <c r="EN350" s="55"/>
      <c r="EO350" s="55"/>
      <c r="EP350" s="55"/>
      <c r="EQ350" s="55"/>
      <c r="ER350" s="55"/>
      <c r="ES350" s="55"/>
      <c r="ET350" s="55"/>
      <c r="EU350" s="55"/>
      <c r="EV350" s="55"/>
      <c r="EW350" s="55"/>
      <c r="EX350" s="55"/>
      <c r="EY350" s="55"/>
      <c r="EZ350" s="55"/>
      <c r="FA350" s="55"/>
      <c r="FB350" s="55"/>
      <c r="FC350" s="55"/>
      <c r="FD350" s="55"/>
      <c r="FE350" s="55"/>
      <c r="FF350" s="55"/>
      <c r="FG350" s="55"/>
      <c r="FH350" s="55"/>
      <c r="FI350" s="55"/>
      <c r="FJ350" s="55"/>
      <c r="FK350" s="55"/>
      <c r="FL350" s="55"/>
      <c r="FM350" s="55"/>
      <c r="FN350" s="55"/>
      <c r="FO350" s="55"/>
      <c r="FP350" s="55"/>
      <c r="FQ350" s="55"/>
      <c r="FR350" s="55"/>
      <c r="FS350" s="55"/>
      <c r="FT350" s="55"/>
      <c r="FU350" s="55"/>
      <c r="FV350" s="55"/>
      <c r="FW350" s="55"/>
      <c r="FX350" s="55"/>
      <c r="FY350" s="55"/>
      <c r="FZ350" s="55"/>
      <c r="GA350" s="55"/>
      <c r="GB350" s="55"/>
      <c r="GC350" s="55"/>
      <c r="GD350" s="55"/>
      <c r="GE350" s="55"/>
      <c r="GF350" s="55"/>
      <c r="GG350" s="55"/>
      <c r="GH350" s="55"/>
      <c r="GI350" s="55"/>
      <c r="GJ350" s="55"/>
      <c r="GK350" s="55"/>
      <c r="GL350" s="55"/>
      <c r="GM350" s="55"/>
    </row>
    <row r="351" spans="1:195" x14ac:dyDescent="0.2">
      <c r="A351" s="55"/>
      <c r="B351" s="55"/>
      <c r="C351" s="55"/>
      <c r="D351" s="55"/>
      <c r="E351" s="55"/>
      <c r="F351" s="55"/>
      <c r="G351" s="55"/>
      <c r="H351" s="55"/>
      <c r="I351" s="55"/>
      <c r="J351" s="55"/>
      <c r="K351" s="55"/>
      <c r="L351" s="55"/>
      <c r="M351" s="55"/>
      <c r="N351" s="55"/>
      <c r="O351" s="55"/>
      <c r="P351" s="55"/>
      <c r="Q351" s="55"/>
      <c r="R351" s="55"/>
      <c r="S351" s="55"/>
      <c r="T351" s="55"/>
      <c r="U351" s="55"/>
      <c r="V351" s="55"/>
      <c r="W351" s="55"/>
      <c r="X351" s="55"/>
      <c r="Y351" s="55"/>
      <c r="Z351" s="55"/>
      <c r="AA351" s="55"/>
      <c r="AB351" s="55"/>
      <c r="AC351" s="55"/>
      <c r="AD351" s="55"/>
      <c r="AE351" s="55"/>
      <c r="AF351" s="55"/>
      <c r="AG351" s="55"/>
      <c r="AH351" s="55"/>
      <c r="AI351" s="55"/>
      <c r="AJ351" s="55"/>
      <c r="AK351" s="55"/>
      <c r="AL351" s="55"/>
      <c r="AM351" s="55"/>
      <c r="AN351" s="55"/>
      <c r="AO351" s="55"/>
      <c r="AP351" s="55"/>
      <c r="AQ351" s="55"/>
      <c r="AR351" s="55"/>
      <c r="AS351" s="55"/>
      <c r="AT351" s="55"/>
      <c r="AU351" s="55"/>
      <c r="AV351" s="55"/>
      <c r="AW351" s="55"/>
      <c r="AX351" s="55"/>
      <c r="AY351" s="55"/>
      <c r="AZ351" s="55"/>
      <c r="BA351" s="55"/>
      <c r="BB351" s="55"/>
      <c r="BC351" s="55"/>
      <c r="BD351" s="55"/>
      <c r="BE351" s="55"/>
      <c r="BF351" s="55"/>
      <c r="BG351" s="55"/>
      <c r="BH351" s="55"/>
      <c r="BI351" s="55"/>
      <c r="BJ351" s="55"/>
      <c r="BK351" s="55"/>
      <c r="BL351" s="55"/>
      <c r="BM351" s="55"/>
      <c r="BN351" s="55"/>
      <c r="BO351" s="55"/>
      <c r="BP351" s="55"/>
      <c r="BQ351" s="55"/>
      <c r="BR351" s="55"/>
      <c r="BS351" s="55"/>
      <c r="BT351" s="55"/>
      <c r="BU351" s="55"/>
      <c r="BV351" s="55"/>
      <c r="BW351" s="55"/>
      <c r="BX351" s="55"/>
      <c r="BY351" s="55"/>
      <c r="BZ351" s="55"/>
      <c r="CA351" s="55"/>
      <c r="CB351" s="55"/>
      <c r="CC351" s="55"/>
      <c r="CD351" s="55"/>
      <c r="CE351" s="55"/>
      <c r="CF351" s="55"/>
      <c r="CG351" s="55"/>
      <c r="CH351" s="55"/>
      <c r="CI351" s="55"/>
      <c r="CJ351" s="55"/>
      <c r="CK351" s="55"/>
      <c r="CL351" s="55"/>
      <c r="CM351" s="55"/>
      <c r="CN351" s="55"/>
      <c r="CO351" s="55"/>
      <c r="CP351" s="55"/>
      <c r="CQ351" s="55"/>
      <c r="CR351" s="55"/>
      <c r="CS351" s="55"/>
      <c r="CT351" s="55"/>
      <c r="CU351" s="55"/>
      <c r="CV351" s="55"/>
      <c r="CW351" s="55"/>
      <c r="CX351" s="55"/>
      <c r="CY351" s="55"/>
      <c r="CZ351" s="55"/>
      <c r="DA351" s="55"/>
      <c r="DB351" s="55"/>
      <c r="DC351" s="55"/>
      <c r="DD351" s="55"/>
      <c r="DE351" s="55"/>
      <c r="DF351" s="55"/>
      <c r="DG351" s="55"/>
      <c r="DH351" s="55"/>
      <c r="DI351" s="55"/>
      <c r="DJ351" s="55"/>
      <c r="DK351" s="55"/>
      <c r="DL351" s="55"/>
      <c r="DM351" s="55"/>
      <c r="DN351" s="55"/>
      <c r="DO351" s="55"/>
      <c r="DP351" s="55"/>
      <c r="DQ351" s="55"/>
      <c r="DR351" s="55"/>
      <c r="DS351" s="55"/>
      <c r="DT351" s="55"/>
      <c r="DU351" s="55"/>
      <c r="DV351" s="55"/>
      <c r="DW351" s="55"/>
      <c r="DX351" s="55"/>
      <c r="DY351" s="55"/>
      <c r="DZ351" s="55"/>
      <c r="EA351" s="55"/>
      <c r="EB351" s="55"/>
      <c r="EC351" s="55"/>
      <c r="ED351" s="55"/>
      <c r="EE351" s="55"/>
      <c r="EF351" s="55"/>
      <c r="EG351" s="55"/>
      <c r="EH351" s="55"/>
      <c r="EI351" s="55"/>
      <c r="EJ351" s="55"/>
      <c r="EK351" s="55"/>
      <c r="EL351" s="55"/>
      <c r="EM351" s="55"/>
      <c r="EN351" s="55"/>
      <c r="EO351" s="55"/>
      <c r="EP351" s="55"/>
      <c r="EQ351" s="55"/>
      <c r="ER351" s="55"/>
      <c r="ES351" s="55"/>
      <c r="ET351" s="55"/>
      <c r="EU351" s="55"/>
      <c r="EV351" s="55"/>
      <c r="EW351" s="55"/>
      <c r="EX351" s="55"/>
      <c r="EY351" s="55"/>
      <c r="EZ351" s="55"/>
      <c r="FA351" s="55"/>
      <c r="FB351" s="55"/>
      <c r="FC351" s="55"/>
      <c r="FD351" s="55"/>
      <c r="FE351" s="55"/>
      <c r="FF351" s="55"/>
      <c r="FG351" s="55"/>
      <c r="FH351" s="55"/>
      <c r="FI351" s="55"/>
      <c r="FJ351" s="55"/>
      <c r="FK351" s="55"/>
      <c r="FL351" s="55"/>
      <c r="FM351" s="55"/>
      <c r="FN351" s="55"/>
      <c r="FO351" s="55"/>
      <c r="FP351" s="55"/>
      <c r="FQ351" s="55"/>
      <c r="FR351" s="55"/>
      <c r="FS351" s="55"/>
      <c r="FT351" s="55"/>
      <c r="FU351" s="55"/>
      <c r="FV351" s="55"/>
      <c r="FW351" s="55"/>
      <c r="FX351" s="55"/>
      <c r="FY351" s="55"/>
      <c r="FZ351" s="55"/>
      <c r="GA351" s="55"/>
      <c r="GB351" s="55"/>
      <c r="GC351" s="55"/>
      <c r="GD351" s="55"/>
      <c r="GE351" s="55"/>
      <c r="GF351" s="55"/>
      <c r="GG351" s="55"/>
      <c r="GH351" s="55"/>
      <c r="GI351" s="55"/>
      <c r="GJ351" s="55"/>
      <c r="GK351" s="55"/>
      <c r="GL351" s="55"/>
      <c r="GM351" s="55"/>
    </row>
  </sheetData>
  <mergeCells count="401">
    <mergeCell ref="CD8:CP9"/>
    <mergeCell ref="CQ8:DA9"/>
    <mergeCell ref="DB8:DM9"/>
    <mergeCell ref="DN8:EC9"/>
    <mergeCell ref="ED8:GE8"/>
    <mergeCell ref="ED9:EU9"/>
    <mergeCell ref="EV9:FK9"/>
    <mergeCell ref="FL9:GE9"/>
    <mergeCell ref="FL1:GE1"/>
    <mergeCell ref="EY2:GE2"/>
    <mergeCell ref="A4:GE4"/>
    <mergeCell ref="A5:GE5"/>
    <mergeCell ref="A6:GE6"/>
    <mergeCell ref="A8:E9"/>
    <mergeCell ref="F8:AQ9"/>
    <mergeCell ref="AR8:BC9"/>
    <mergeCell ref="BD8:BM9"/>
    <mergeCell ref="BN8:CC9"/>
    <mergeCell ref="CQ10:DA10"/>
    <mergeCell ref="DB10:DM10"/>
    <mergeCell ref="DN10:EC10"/>
    <mergeCell ref="ED10:EU10"/>
    <mergeCell ref="EV10:FK10"/>
    <mergeCell ref="FL10:GE10"/>
    <mergeCell ref="A10:E10"/>
    <mergeCell ref="F10:AQ10"/>
    <mergeCell ref="AR10:BC10"/>
    <mergeCell ref="BD10:BM10"/>
    <mergeCell ref="BN10:CC10"/>
    <mergeCell ref="CD10:CP10"/>
    <mergeCell ref="CQ11:DA11"/>
    <mergeCell ref="DB11:DM11"/>
    <mergeCell ref="DN11:EC11"/>
    <mergeCell ref="ED11:EU11"/>
    <mergeCell ref="EV11:FK11"/>
    <mergeCell ref="FL11:GE11"/>
    <mergeCell ref="A11:E11"/>
    <mergeCell ref="F11:AQ11"/>
    <mergeCell ref="AR11:BC11"/>
    <mergeCell ref="BD11:BM11"/>
    <mergeCell ref="BN11:CC11"/>
    <mergeCell ref="CD11:CP11"/>
    <mergeCell ref="CQ12:DA12"/>
    <mergeCell ref="DB12:DM12"/>
    <mergeCell ref="DN12:EC12"/>
    <mergeCell ref="ED12:EU12"/>
    <mergeCell ref="EV12:FK12"/>
    <mergeCell ref="FL12:GE12"/>
    <mergeCell ref="A12:E12"/>
    <mergeCell ref="F12:AQ12"/>
    <mergeCell ref="AR12:BC12"/>
    <mergeCell ref="BD12:BM12"/>
    <mergeCell ref="BN12:CC12"/>
    <mergeCell ref="CD12:CP12"/>
    <mergeCell ref="CQ13:DA13"/>
    <mergeCell ref="DB13:DM13"/>
    <mergeCell ref="DN13:EC13"/>
    <mergeCell ref="ED13:EU13"/>
    <mergeCell ref="EV13:FK13"/>
    <mergeCell ref="FL13:GE13"/>
    <mergeCell ref="A13:E13"/>
    <mergeCell ref="F13:AQ13"/>
    <mergeCell ref="AR13:BC13"/>
    <mergeCell ref="BD13:BM13"/>
    <mergeCell ref="BN13:CC13"/>
    <mergeCell ref="CD13:CP13"/>
    <mergeCell ref="CQ14:DA14"/>
    <mergeCell ref="DB14:DM14"/>
    <mergeCell ref="DN14:EC14"/>
    <mergeCell ref="ED14:EU14"/>
    <mergeCell ref="EV14:FK14"/>
    <mergeCell ref="FL14:GE14"/>
    <mergeCell ref="A14:E14"/>
    <mergeCell ref="F14:AQ14"/>
    <mergeCell ref="AR14:BC14"/>
    <mergeCell ref="BD14:BM14"/>
    <mergeCell ref="BN14:CC14"/>
    <mergeCell ref="CD14:CP14"/>
    <mergeCell ref="DB15:DM15"/>
    <mergeCell ref="DN15:EC15"/>
    <mergeCell ref="ED15:EU15"/>
    <mergeCell ref="EV15:FK15"/>
    <mergeCell ref="FL15:GE15"/>
    <mergeCell ref="A16:GD16"/>
    <mergeCell ref="A15:AQ15"/>
    <mergeCell ref="AR15:BC15"/>
    <mergeCell ref="BD15:BM15"/>
    <mergeCell ref="BN15:CC15"/>
    <mergeCell ref="CD15:CP15"/>
    <mergeCell ref="CQ15:DA15"/>
    <mergeCell ref="A23:E23"/>
    <mergeCell ref="F23:ER23"/>
    <mergeCell ref="ES23:GE23"/>
    <mergeCell ref="A24:ER24"/>
    <mergeCell ref="ES24:GE24"/>
    <mergeCell ref="A26:GE26"/>
    <mergeCell ref="A17:GD17"/>
    <mergeCell ref="A19:GE19"/>
    <mergeCell ref="A20:GE20"/>
    <mergeCell ref="A22:E22"/>
    <mergeCell ref="F22:ER22"/>
    <mergeCell ref="ES22:GE22"/>
    <mergeCell ref="CQ28:DA29"/>
    <mergeCell ref="DB28:DM29"/>
    <mergeCell ref="DN28:EC29"/>
    <mergeCell ref="ED28:GE28"/>
    <mergeCell ref="ED29:EU29"/>
    <mergeCell ref="EV29:FK29"/>
    <mergeCell ref="FL29:GE29"/>
    <mergeCell ref="A28:E29"/>
    <mergeCell ref="F28:AQ29"/>
    <mergeCell ref="AR28:BC29"/>
    <mergeCell ref="BD28:BM29"/>
    <mergeCell ref="BN28:CC29"/>
    <mergeCell ref="CD28:CP29"/>
    <mergeCell ref="CQ30:DA30"/>
    <mergeCell ref="DB30:DM30"/>
    <mergeCell ref="DN30:EC30"/>
    <mergeCell ref="ED30:EU30"/>
    <mergeCell ref="EV30:FK30"/>
    <mergeCell ref="FL30:GE30"/>
    <mergeCell ref="A30:E30"/>
    <mergeCell ref="F30:AQ30"/>
    <mergeCell ref="AR30:BC30"/>
    <mergeCell ref="BD30:BM30"/>
    <mergeCell ref="BN30:CC30"/>
    <mergeCell ref="CD30:CP30"/>
    <mergeCell ref="CQ31:DA31"/>
    <mergeCell ref="DB31:DM31"/>
    <mergeCell ref="DN31:EC31"/>
    <mergeCell ref="ED31:EU31"/>
    <mergeCell ref="EV31:FK31"/>
    <mergeCell ref="FL31:GE31"/>
    <mergeCell ref="A31:E31"/>
    <mergeCell ref="F31:AQ31"/>
    <mergeCell ref="AR31:BC31"/>
    <mergeCell ref="BD31:BM31"/>
    <mergeCell ref="BN31:CC31"/>
    <mergeCell ref="CD31:CP31"/>
    <mergeCell ref="CQ32:DA32"/>
    <mergeCell ref="DB32:DM32"/>
    <mergeCell ref="DN32:EC32"/>
    <mergeCell ref="ED32:EU32"/>
    <mergeCell ref="EV32:FK32"/>
    <mergeCell ref="FL32:GE32"/>
    <mergeCell ref="A32:E32"/>
    <mergeCell ref="F32:AQ32"/>
    <mergeCell ref="AR32:BC32"/>
    <mergeCell ref="BD32:BM32"/>
    <mergeCell ref="BN32:CC32"/>
    <mergeCell ref="CD32:CP32"/>
    <mergeCell ref="CQ33:DA33"/>
    <mergeCell ref="DB33:DM33"/>
    <mergeCell ref="DN33:EC33"/>
    <mergeCell ref="ED33:EU33"/>
    <mergeCell ref="EV33:FK33"/>
    <mergeCell ref="FL33:GE33"/>
    <mergeCell ref="A33:E33"/>
    <mergeCell ref="F33:AQ33"/>
    <mergeCell ref="AR33:BC33"/>
    <mergeCell ref="BD33:BM33"/>
    <mergeCell ref="BN33:CC33"/>
    <mergeCell ref="CD33:CP33"/>
    <mergeCell ref="CQ34:DA34"/>
    <mergeCell ref="DB34:DM34"/>
    <mergeCell ref="DN34:EC34"/>
    <mergeCell ref="ED34:EU34"/>
    <mergeCell ref="EV34:FK34"/>
    <mergeCell ref="FL34:GE34"/>
    <mergeCell ref="A34:E34"/>
    <mergeCell ref="F34:AQ34"/>
    <mergeCell ref="AR34:BC34"/>
    <mergeCell ref="BD34:BM34"/>
    <mergeCell ref="BN34:CC34"/>
    <mergeCell ref="CD34:CP34"/>
    <mergeCell ref="A37:GE37"/>
    <mergeCell ref="A38:GE38"/>
    <mergeCell ref="A40:E40"/>
    <mergeCell ref="F40:DV40"/>
    <mergeCell ref="DW40:ER40"/>
    <mergeCell ref="ES40:GE40"/>
    <mergeCell ref="DB35:DM35"/>
    <mergeCell ref="DN35:EC35"/>
    <mergeCell ref="ED35:EU35"/>
    <mergeCell ref="EV35:FK35"/>
    <mergeCell ref="FL35:GE35"/>
    <mergeCell ref="A36:GE36"/>
    <mergeCell ref="A35:AQ35"/>
    <mergeCell ref="AR35:BC35"/>
    <mergeCell ref="BD35:BM35"/>
    <mergeCell ref="BN35:CC35"/>
    <mergeCell ref="CD35:CP35"/>
    <mergeCell ref="CQ35:DA35"/>
    <mergeCell ref="A43:ER43"/>
    <mergeCell ref="ES43:GE43"/>
    <mergeCell ref="A44:GE44"/>
    <mergeCell ref="A46:GE46"/>
    <mergeCell ref="A47:GE47"/>
    <mergeCell ref="A49:E49"/>
    <mergeCell ref="F49:ER49"/>
    <mergeCell ref="ES49:GE49"/>
    <mergeCell ref="A41:E41"/>
    <mergeCell ref="F41:DV41"/>
    <mergeCell ref="DW41:ER41"/>
    <mergeCell ref="ES41:GE41"/>
    <mergeCell ref="A42:E42"/>
    <mergeCell ref="F42:DV42"/>
    <mergeCell ref="DW42:ER42"/>
    <mergeCell ref="ES42:GE42"/>
    <mergeCell ref="A52:E52"/>
    <mergeCell ref="F52:ER52"/>
    <mergeCell ref="ES52:GE52"/>
    <mergeCell ref="A53:E53"/>
    <mergeCell ref="F53:ER53"/>
    <mergeCell ref="ES53:GE53"/>
    <mergeCell ref="A50:E50"/>
    <mergeCell ref="F50:ER50"/>
    <mergeCell ref="ES50:GE50"/>
    <mergeCell ref="A51:E51"/>
    <mergeCell ref="F51:ER51"/>
    <mergeCell ref="ES51:GE51"/>
    <mergeCell ref="A56:E56"/>
    <mergeCell ref="F56:ER56"/>
    <mergeCell ref="ES56:GE56"/>
    <mergeCell ref="A57:E57"/>
    <mergeCell ref="F57:ER57"/>
    <mergeCell ref="ES57:GE57"/>
    <mergeCell ref="A54:E54"/>
    <mergeCell ref="F54:ER54"/>
    <mergeCell ref="ES54:GE54"/>
    <mergeCell ref="A55:E55"/>
    <mergeCell ref="F55:ER55"/>
    <mergeCell ref="ES55:GE55"/>
    <mergeCell ref="A60:E60"/>
    <mergeCell ref="F60:ER60"/>
    <mergeCell ref="ES60:GE60"/>
    <mergeCell ref="A61:E61"/>
    <mergeCell ref="F61:ER61"/>
    <mergeCell ref="ES61:GE61"/>
    <mergeCell ref="A58:E58"/>
    <mergeCell ref="F58:ER58"/>
    <mergeCell ref="ES58:GE58"/>
    <mergeCell ref="A59:E59"/>
    <mergeCell ref="F59:ER59"/>
    <mergeCell ref="ES59:GE59"/>
    <mergeCell ref="A67:E67"/>
    <mergeCell ref="F67:ER67"/>
    <mergeCell ref="ES67:GE67"/>
    <mergeCell ref="A68:E68"/>
    <mergeCell ref="F68:ER68"/>
    <mergeCell ref="ES68:GE68"/>
    <mergeCell ref="A62:ER62"/>
    <mergeCell ref="ES62:GE62"/>
    <mergeCell ref="A64:GE64"/>
    <mergeCell ref="A66:E66"/>
    <mergeCell ref="F66:ER66"/>
    <mergeCell ref="ES66:GE66"/>
    <mergeCell ref="A74:E74"/>
    <mergeCell ref="F74:ER74"/>
    <mergeCell ref="ES74:GE74"/>
    <mergeCell ref="A75:E75"/>
    <mergeCell ref="F75:ER75"/>
    <mergeCell ref="ES75:GE75"/>
    <mergeCell ref="A69:ER69"/>
    <mergeCell ref="ES69:GE69"/>
    <mergeCell ref="A71:GE71"/>
    <mergeCell ref="A73:E73"/>
    <mergeCell ref="F73:ER73"/>
    <mergeCell ref="ES73:GE73"/>
    <mergeCell ref="A81:E81"/>
    <mergeCell ref="F81:ER81"/>
    <mergeCell ref="ES81:GE81"/>
    <mergeCell ref="A82:ER82"/>
    <mergeCell ref="ES82:GE82"/>
    <mergeCell ref="A84:GE84"/>
    <mergeCell ref="A76:ER76"/>
    <mergeCell ref="ES76:GE76"/>
    <mergeCell ref="A78:GE78"/>
    <mergeCell ref="A80:E80"/>
    <mergeCell ref="F80:ER80"/>
    <mergeCell ref="ES80:GE80"/>
    <mergeCell ref="A88:E88"/>
    <mergeCell ref="F88:DV88"/>
    <mergeCell ref="DW88:ER88"/>
    <mergeCell ref="ES88:GE88"/>
    <mergeCell ref="A89:ER89"/>
    <mergeCell ref="ES89:GE89"/>
    <mergeCell ref="A86:E86"/>
    <mergeCell ref="F86:DV86"/>
    <mergeCell ref="DW86:ER86"/>
    <mergeCell ref="ES86:GE86"/>
    <mergeCell ref="A87:E87"/>
    <mergeCell ref="F87:DV87"/>
    <mergeCell ref="DW87:ER87"/>
    <mergeCell ref="ES87:GE87"/>
    <mergeCell ref="A95:E95"/>
    <mergeCell ref="F95:DV95"/>
    <mergeCell ref="DW95:ER95"/>
    <mergeCell ref="ES95:GE95"/>
    <mergeCell ref="A96:E96"/>
    <mergeCell ref="F96:DV96"/>
    <mergeCell ref="DW96:ER96"/>
    <mergeCell ref="ES96:GE96"/>
    <mergeCell ref="A90:GE90"/>
    <mergeCell ref="A92:GE92"/>
    <mergeCell ref="A94:E94"/>
    <mergeCell ref="F94:DV94"/>
    <mergeCell ref="DW94:ER94"/>
    <mergeCell ref="ES94:GE94"/>
    <mergeCell ref="CQ102:DA103"/>
    <mergeCell ref="DB102:DM103"/>
    <mergeCell ref="DN102:EC103"/>
    <mergeCell ref="ED102:GE102"/>
    <mergeCell ref="ED103:EU103"/>
    <mergeCell ref="EV103:FK103"/>
    <mergeCell ref="FL103:GE103"/>
    <mergeCell ref="A97:ER97"/>
    <mergeCell ref="ES97:GE97"/>
    <mergeCell ref="A98:GE98"/>
    <mergeCell ref="A100:GE100"/>
    <mergeCell ref="A102:E103"/>
    <mergeCell ref="F102:AQ103"/>
    <mergeCell ref="AR102:BC103"/>
    <mergeCell ref="BD102:BM103"/>
    <mergeCell ref="BN102:CC103"/>
    <mergeCell ref="CD102:CP103"/>
    <mergeCell ref="CQ104:DA104"/>
    <mergeCell ref="DB104:DM104"/>
    <mergeCell ref="DN104:EC104"/>
    <mergeCell ref="ED104:EU104"/>
    <mergeCell ref="EV104:FK104"/>
    <mergeCell ref="FL104:GE104"/>
    <mergeCell ref="A104:E104"/>
    <mergeCell ref="F104:AQ104"/>
    <mergeCell ref="AR104:BC104"/>
    <mergeCell ref="BD104:BM104"/>
    <mergeCell ref="BN104:CC104"/>
    <mergeCell ref="CD104:CP104"/>
    <mergeCell ref="CQ105:DA105"/>
    <mergeCell ref="DB105:DM105"/>
    <mergeCell ref="DN105:EC105"/>
    <mergeCell ref="ED105:EU105"/>
    <mergeCell ref="EV105:FK105"/>
    <mergeCell ref="FL105:GE105"/>
    <mergeCell ref="A105:E105"/>
    <mergeCell ref="F105:AQ105"/>
    <mergeCell ref="AR105:BC105"/>
    <mergeCell ref="BD105:BM105"/>
    <mergeCell ref="BN105:CC105"/>
    <mergeCell ref="CD105:CP105"/>
    <mergeCell ref="CQ106:DA106"/>
    <mergeCell ref="DB106:DM106"/>
    <mergeCell ref="DN106:EC106"/>
    <mergeCell ref="ED106:EU106"/>
    <mergeCell ref="EV106:FK106"/>
    <mergeCell ref="FL106:GE106"/>
    <mergeCell ref="A106:E106"/>
    <mergeCell ref="F106:AQ106"/>
    <mergeCell ref="AR106:BC106"/>
    <mergeCell ref="BD106:BM106"/>
    <mergeCell ref="BN106:CC106"/>
    <mergeCell ref="CD106:CP106"/>
    <mergeCell ref="CQ107:DA107"/>
    <mergeCell ref="DB107:DM107"/>
    <mergeCell ref="DN107:EC107"/>
    <mergeCell ref="ED107:EU107"/>
    <mergeCell ref="EV107:FK107"/>
    <mergeCell ref="FL107:GE107"/>
    <mergeCell ref="A107:E107"/>
    <mergeCell ref="F107:AQ107"/>
    <mergeCell ref="AR107:BC107"/>
    <mergeCell ref="BD107:BM107"/>
    <mergeCell ref="BN107:CC107"/>
    <mergeCell ref="CD107:CP107"/>
    <mergeCell ref="CQ108:DA108"/>
    <mergeCell ref="DB108:DM108"/>
    <mergeCell ref="DN108:EC108"/>
    <mergeCell ref="ED108:EU108"/>
    <mergeCell ref="EV108:FK108"/>
    <mergeCell ref="FL108:GE108"/>
    <mergeCell ref="A108:E108"/>
    <mergeCell ref="F108:AQ108"/>
    <mergeCell ref="AR108:BC108"/>
    <mergeCell ref="BD108:BM108"/>
    <mergeCell ref="BN108:CC108"/>
    <mergeCell ref="CD108:CP108"/>
    <mergeCell ref="A118:GE118"/>
    <mergeCell ref="A115:E115"/>
    <mergeCell ref="F115:ER115"/>
    <mergeCell ref="ES115:GE115"/>
    <mergeCell ref="A116:ER116"/>
    <mergeCell ref="ES116:GE116"/>
    <mergeCell ref="A117:GE117"/>
    <mergeCell ref="A109:GE109"/>
    <mergeCell ref="A111:GE111"/>
    <mergeCell ref="A113:E113"/>
    <mergeCell ref="F113:ER113"/>
    <mergeCell ref="ES113:GE113"/>
    <mergeCell ref="A114:E114"/>
    <mergeCell ref="F114:ER114"/>
    <mergeCell ref="ES114:GE114"/>
  </mergeCells>
  <pageMargins left="0.70866141732283472" right="0.70866141732283472" top="0.74803149606299213" bottom="0.74803149606299213" header="0.31496062992125984" footer="0.31496062992125984"/>
  <pageSetup paperSize="9" scale="75" fitToHeight="0" orientation="landscape" r:id="rId1"/>
  <rowBreaks count="2" manualBreakCount="2">
    <brk id="37" max="186" man="1"/>
    <brk id="91" max="18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19"/>
  <sheetViews>
    <sheetView view="pageBreakPreview" topLeftCell="A13" zoomScaleNormal="100" zoomScaleSheetLayoutView="100" workbookViewId="0">
      <selection activeCell="ES58" sqref="ES58:GE58"/>
    </sheetView>
  </sheetViews>
  <sheetFormatPr defaultColWidth="0.88671875" defaultRowHeight="13.8" x14ac:dyDescent="0.3"/>
  <cols>
    <col min="1" max="24" width="0.88671875" style="56"/>
    <col min="25" max="25" width="1.33203125" style="56" customWidth="1"/>
    <col min="26" max="34" width="0.88671875" style="56"/>
    <col min="35" max="35" width="1.5546875" style="56" customWidth="1"/>
    <col min="36" max="38" width="0.88671875" style="56"/>
    <col min="39" max="39" width="1.6640625" style="56" customWidth="1"/>
    <col min="40" max="40" width="0.88671875" style="56"/>
    <col min="41" max="41" width="2" style="56" customWidth="1"/>
    <col min="42" max="42" width="2.109375" style="56" customWidth="1"/>
    <col min="43" max="43" width="1.6640625" style="56" customWidth="1"/>
    <col min="44" max="44" width="1.44140625" style="56" customWidth="1"/>
    <col min="45" max="45" width="0.88671875" style="56"/>
    <col min="46" max="46" width="2.33203125" style="56" customWidth="1"/>
    <col min="47" max="54" width="0.88671875" style="56"/>
    <col min="55" max="55" width="2" style="56" customWidth="1"/>
    <col min="56" max="60" width="0.88671875" style="56"/>
    <col min="61" max="61" width="1.88671875" style="56" customWidth="1"/>
    <col min="62" max="66" width="0.88671875" style="56"/>
    <col min="67" max="67" width="2.33203125" style="56" customWidth="1"/>
    <col min="68" max="79" width="0.88671875" style="56"/>
    <col min="80" max="80" width="1.109375" style="56" customWidth="1"/>
    <col min="81" max="81" width="0.88671875" style="56" customWidth="1"/>
    <col min="82" max="83" width="0.6640625" style="56" customWidth="1"/>
    <col min="84" max="84" width="0.5546875" style="56" customWidth="1"/>
    <col min="85" max="95" width="0.88671875" style="56"/>
    <col min="96" max="96" width="3" style="56" customWidth="1"/>
    <col min="97" max="97" width="0.88671875" style="56" customWidth="1"/>
    <col min="98" max="102" width="0.88671875" style="56"/>
    <col min="103" max="103" width="0.88671875" style="56" customWidth="1"/>
    <col min="104" max="104" width="0.88671875" style="56"/>
    <col min="105" max="106" width="0.88671875" style="56" customWidth="1"/>
    <col min="107" max="107" width="3.88671875" style="56" customWidth="1"/>
    <col min="108" max="117" width="0.88671875" style="56"/>
    <col min="118" max="118" width="2.77734375" style="56" customWidth="1"/>
    <col min="119" max="124" width="0.88671875" style="56"/>
    <col min="125" max="125" width="1.33203125" style="56" customWidth="1"/>
    <col min="126" max="126" width="4.109375" style="56" customWidth="1"/>
    <col min="127" max="128" width="0.88671875" style="56"/>
    <col min="129" max="129" width="1.33203125" style="56" customWidth="1"/>
    <col min="130" max="130" width="1.109375" style="56" customWidth="1"/>
    <col min="131" max="132" width="0.88671875" style="56"/>
    <col min="133" max="133" width="5.5546875" style="56" customWidth="1"/>
    <col min="134" max="280" width="0.88671875" style="56"/>
    <col min="281" max="281" width="1.33203125" style="56" customWidth="1"/>
    <col min="282" max="290" width="0.88671875" style="56"/>
    <col min="291" max="291" width="1.5546875" style="56" customWidth="1"/>
    <col min="292" max="294" width="0.88671875" style="56"/>
    <col min="295" max="295" width="1.6640625" style="56" customWidth="1"/>
    <col min="296" max="296" width="0.88671875" style="56"/>
    <col min="297" max="297" width="2" style="56" customWidth="1"/>
    <col min="298" max="298" width="2.109375" style="56" customWidth="1"/>
    <col min="299" max="299" width="1.6640625" style="56" customWidth="1"/>
    <col min="300" max="300" width="1.44140625" style="56" customWidth="1"/>
    <col min="301" max="301" width="0.88671875" style="56"/>
    <col min="302" max="302" width="2.33203125" style="56" customWidth="1"/>
    <col min="303" max="310" width="0.88671875" style="56"/>
    <col min="311" max="311" width="2" style="56" customWidth="1"/>
    <col min="312" max="316" width="0.88671875" style="56"/>
    <col min="317" max="317" width="1.88671875" style="56" customWidth="1"/>
    <col min="318" max="322" width="0.88671875" style="56"/>
    <col min="323" max="323" width="2.33203125" style="56" customWidth="1"/>
    <col min="324" max="335" width="0.88671875" style="56"/>
    <col min="336" max="336" width="1.109375" style="56" customWidth="1"/>
    <col min="337" max="337" width="0.88671875" style="56" customWidth="1"/>
    <col min="338" max="339" width="0.6640625" style="56" customWidth="1"/>
    <col min="340" max="340" width="0.5546875" style="56" customWidth="1"/>
    <col min="341" max="351" width="0.88671875" style="56"/>
    <col min="352" max="352" width="3" style="56" customWidth="1"/>
    <col min="353" max="353" width="0.88671875" style="56" customWidth="1"/>
    <col min="354" max="358" width="0.88671875" style="56"/>
    <col min="359" max="359" width="0.88671875" style="56" customWidth="1"/>
    <col min="360" max="360" width="0.88671875" style="56"/>
    <col min="361" max="362" width="0.88671875" style="56" customWidth="1"/>
    <col min="363" max="363" width="3.88671875" style="56" customWidth="1"/>
    <col min="364" max="373" width="0.88671875" style="56"/>
    <col min="374" max="374" width="2.77734375" style="56" customWidth="1"/>
    <col min="375" max="380" width="0.88671875" style="56"/>
    <col min="381" max="381" width="1.33203125" style="56" customWidth="1"/>
    <col min="382" max="382" width="4.109375" style="56" customWidth="1"/>
    <col min="383" max="384" width="0.88671875" style="56"/>
    <col min="385" max="385" width="1.33203125" style="56" customWidth="1"/>
    <col min="386" max="386" width="1.109375" style="56" customWidth="1"/>
    <col min="387" max="388" width="0.88671875" style="56"/>
    <col min="389" max="389" width="5.5546875" style="56" customWidth="1"/>
    <col min="390" max="536" width="0.88671875" style="56"/>
    <col min="537" max="537" width="1.33203125" style="56" customWidth="1"/>
    <col min="538" max="546" width="0.88671875" style="56"/>
    <col min="547" max="547" width="1.5546875" style="56" customWidth="1"/>
    <col min="548" max="550" width="0.88671875" style="56"/>
    <col min="551" max="551" width="1.6640625" style="56" customWidth="1"/>
    <col min="552" max="552" width="0.88671875" style="56"/>
    <col min="553" max="553" width="2" style="56" customWidth="1"/>
    <col min="554" max="554" width="2.109375" style="56" customWidth="1"/>
    <col min="555" max="555" width="1.6640625" style="56" customWidth="1"/>
    <col min="556" max="556" width="1.44140625" style="56" customWidth="1"/>
    <col min="557" max="557" width="0.88671875" style="56"/>
    <col min="558" max="558" width="2.33203125" style="56" customWidth="1"/>
    <col min="559" max="566" width="0.88671875" style="56"/>
    <col min="567" max="567" width="2" style="56" customWidth="1"/>
    <col min="568" max="572" width="0.88671875" style="56"/>
    <col min="573" max="573" width="1.88671875" style="56" customWidth="1"/>
    <col min="574" max="578" width="0.88671875" style="56"/>
    <col min="579" max="579" width="2.33203125" style="56" customWidth="1"/>
    <col min="580" max="591" width="0.88671875" style="56"/>
    <col min="592" max="592" width="1.109375" style="56" customWidth="1"/>
    <col min="593" max="593" width="0.88671875" style="56" customWidth="1"/>
    <col min="594" max="595" width="0.6640625" style="56" customWidth="1"/>
    <col min="596" max="596" width="0.5546875" style="56" customWidth="1"/>
    <col min="597" max="607" width="0.88671875" style="56"/>
    <col min="608" max="608" width="3" style="56" customWidth="1"/>
    <col min="609" max="609" width="0.88671875" style="56" customWidth="1"/>
    <col min="610" max="614" width="0.88671875" style="56"/>
    <col min="615" max="615" width="0.88671875" style="56" customWidth="1"/>
    <col min="616" max="616" width="0.88671875" style="56"/>
    <col min="617" max="618" width="0.88671875" style="56" customWidth="1"/>
    <col min="619" max="619" width="3.88671875" style="56" customWidth="1"/>
    <col min="620" max="629" width="0.88671875" style="56"/>
    <col min="630" max="630" width="2.77734375" style="56" customWidth="1"/>
    <col min="631" max="636" width="0.88671875" style="56"/>
    <col min="637" max="637" width="1.33203125" style="56" customWidth="1"/>
    <col min="638" max="638" width="4.109375" style="56" customWidth="1"/>
    <col min="639" max="640" width="0.88671875" style="56"/>
    <col min="641" max="641" width="1.33203125" style="56" customWidth="1"/>
    <col min="642" max="642" width="1.109375" style="56" customWidth="1"/>
    <col min="643" max="644" width="0.88671875" style="56"/>
    <col min="645" max="645" width="5.5546875" style="56" customWidth="1"/>
    <col min="646" max="792" width="0.88671875" style="56"/>
    <col min="793" max="793" width="1.33203125" style="56" customWidth="1"/>
    <col min="794" max="802" width="0.88671875" style="56"/>
    <col min="803" max="803" width="1.5546875" style="56" customWidth="1"/>
    <col min="804" max="806" width="0.88671875" style="56"/>
    <col min="807" max="807" width="1.6640625" style="56" customWidth="1"/>
    <col min="808" max="808" width="0.88671875" style="56"/>
    <col min="809" max="809" width="2" style="56" customWidth="1"/>
    <col min="810" max="810" width="2.109375" style="56" customWidth="1"/>
    <col min="811" max="811" width="1.6640625" style="56" customWidth="1"/>
    <col min="812" max="812" width="1.44140625" style="56" customWidth="1"/>
    <col min="813" max="813" width="0.88671875" style="56"/>
    <col min="814" max="814" width="2.33203125" style="56" customWidth="1"/>
    <col min="815" max="822" width="0.88671875" style="56"/>
    <col min="823" max="823" width="2" style="56" customWidth="1"/>
    <col min="824" max="828" width="0.88671875" style="56"/>
    <col min="829" max="829" width="1.88671875" style="56" customWidth="1"/>
    <col min="830" max="834" width="0.88671875" style="56"/>
    <col min="835" max="835" width="2.33203125" style="56" customWidth="1"/>
    <col min="836" max="847" width="0.88671875" style="56"/>
    <col min="848" max="848" width="1.109375" style="56" customWidth="1"/>
    <col min="849" max="849" width="0.88671875" style="56" customWidth="1"/>
    <col min="850" max="851" width="0.6640625" style="56" customWidth="1"/>
    <col min="852" max="852" width="0.5546875" style="56" customWidth="1"/>
    <col min="853" max="863" width="0.88671875" style="56"/>
    <col min="864" max="864" width="3" style="56" customWidth="1"/>
    <col min="865" max="865" width="0.88671875" style="56" customWidth="1"/>
    <col min="866" max="870" width="0.88671875" style="56"/>
    <col min="871" max="871" width="0.88671875" style="56" customWidth="1"/>
    <col min="872" max="872" width="0.88671875" style="56"/>
    <col min="873" max="874" width="0.88671875" style="56" customWidth="1"/>
    <col min="875" max="875" width="3.88671875" style="56" customWidth="1"/>
    <col min="876" max="885" width="0.88671875" style="56"/>
    <col min="886" max="886" width="2.77734375" style="56" customWidth="1"/>
    <col min="887" max="892" width="0.88671875" style="56"/>
    <col min="893" max="893" width="1.33203125" style="56" customWidth="1"/>
    <col min="894" max="894" width="4.109375" style="56" customWidth="1"/>
    <col min="895" max="896" width="0.88671875" style="56"/>
    <col min="897" max="897" width="1.33203125" style="56" customWidth="1"/>
    <col min="898" max="898" width="1.109375" style="56" customWidth="1"/>
    <col min="899" max="900" width="0.88671875" style="56"/>
    <col min="901" max="901" width="5.5546875" style="56" customWidth="1"/>
    <col min="902" max="1048" width="0.88671875" style="56"/>
    <col min="1049" max="1049" width="1.33203125" style="56" customWidth="1"/>
    <col min="1050" max="1058" width="0.88671875" style="56"/>
    <col min="1059" max="1059" width="1.5546875" style="56" customWidth="1"/>
    <col min="1060" max="1062" width="0.88671875" style="56"/>
    <col min="1063" max="1063" width="1.6640625" style="56" customWidth="1"/>
    <col min="1064" max="1064" width="0.88671875" style="56"/>
    <col min="1065" max="1065" width="2" style="56" customWidth="1"/>
    <col min="1066" max="1066" width="2.109375" style="56" customWidth="1"/>
    <col min="1067" max="1067" width="1.6640625" style="56" customWidth="1"/>
    <col min="1068" max="1068" width="1.44140625" style="56" customWidth="1"/>
    <col min="1069" max="1069" width="0.88671875" style="56"/>
    <col min="1070" max="1070" width="2.33203125" style="56" customWidth="1"/>
    <col min="1071" max="1078" width="0.88671875" style="56"/>
    <col min="1079" max="1079" width="2" style="56" customWidth="1"/>
    <col min="1080" max="1084" width="0.88671875" style="56"/>
    <col min="1085" max="1085" width="1.88671875" style="56" customWidth="1"/>
    <col min="1086" max="1090" width="0.88671875" style="56"/>
    <col min="1091" max="1091" width="2.33203125" style="56" customWidth="1"/>
    <col min="1092" max="1103" width="0.88671875" style="56"/>
    <col min="1104" max="1104" width="1.109375" style="56" customWidth="1"/>
    <col min="1105" max="1105" width="0.88671875" style="56" customWidth="1"/>
    <col min="1106" max="1107" width="0.6640625" style="56" customWidth="1"/>
    <col min="1108" max="1108" width="0.5546875" style="56" customWidth="1"/>
    <col min="1109" max="1119" width="0.88671875" style="56"/>
    <col min="1120" max="1120" width="3" style="56" customWidth="1"/>
    <col min="1121" max="1121" width="0.88671875" style="56" customWidth="1"/>
    <col min="1122" max="1126" width="0.88671875" style="56"/>
    <col min="1127" max="1127" width="0.88671875" style="56" customWidth="1"/>
    <col min="1128" max="1128" width="0.88671875" style="56"/>
    <col min="1129" max="1130" width="0.88671875" style="56" customWidth="1"/>
    <col min="1131" max="1131" width="3.88671875" style="56" customWidth="1"/>
    <col min="1132" max="1141" width="0.88671875" style="56"/>
    <col min="1142" max="1142" width="2.77734375" style="56" customWidth="1"/>
    <col min="1143" max="1148" width="0.88671875" style="56"/>
    <col min="1149" max="1149" width="1.33203125" style="56" customWidth="1"/>
    <col min="1150" max="1150" width="4.109375" style="56" customWidth="1"/>
    <col min="1151" max="1152" width="0.88671875" style="56"/>
    <col min="1153" max="1153" width="1.33203125" style="56" customWidth="1"/>
    <col min="1154" max="1154" width="1.109375" style="56" customWidth="1"/>
    <col min="1155" max="1156" width="0.88671875" style="56"/>
    <col min="1157" max="1157" width="5.5546875" style="56" customWidth="1"/>
    <col min="1158" max="1304" width="0.88671875" style="56"/>
    <col min="1305" max="1305" width="1.33203125" style="56" customWidth="1"/>
    <col min="1306" max="1314" width="0.88671875" style="56"/>
    <col min="1315" max="1315" width="1.5546875" style="56" customWidth="1"/>
    <col min="1316" max="1318" width="0.88671875" style="56"/>
    <col min="1319" max="1319" width="1.6640625" style="56" customWidth="1"/>
    <col min="1320" max="1320" width="0.88671875" style="56"/>
    <col min="1321" max="1321" width="2" style="56" customWidth="1"/>
    <col min="1322" max="1322" width="2.109375" style="56" customWidth="1"/>
    <col min="1323" max="1323" width="1.6640625" style="56" customWidth="1"/>
    <col min="1324" max="1324" width="1.44140625" style="56" customWidth="1"/>
    <col min="1325" max="1325" width="0.88671875" style="56"/>
    <col min="1326" max="1326" width="2.33203125" style="56" customWidth="1"/>
    <col min="1327" max="1334" width="0.88671875" style="56"/>
    <col min="1335" max="1335" width="2" style="56" customWidth="1"/>
    <col min="1336" max="1340" width="0.88671875" style="56"/>
    <col min="1341" max="1341" width="1.88671875" style="56" customWidth="1"/>
    <col min="1342" max="1346" width="0.88671875" style="56"/>
    <col min="1347" max="1347" width="2.33203125" style="56" customWidth="1"/>
    <col min="1348" max="1359" width="0.88671875" style="56"/>
    <col min="1360" max="1360" width="1.109375" style="56" customWidth="1"/>
    <col min="1361" max="1361" width="0.88671875" style="56" customWidth="1"/>
    <col min="1362" max="1363" width="0.6640625" style="56" customWidth="1"/>
    <col min="1364" max="1364" width="0.5546875" style="56" customWidth="1"/>
    <col min="1365" max="1375" width="0.88671875" style="56"/>
    <col min="1376" max="1376" width="3" style="56" customWidth="1"/>
    <col min="1377" max="1377" width="0.88671875" style="56" customWidth="1"/>
    <col min="1378" max="1382" width="0.88671875" style="56"/>
    <col min="1383" max="1383" width="0.88671875" style="56" customWidth="1"/>
    <col min="1384" max="1384" width="0.88671875" style="56"/>
    <col min="1385" max="1386" width="0.88671875" style="56" customWidth="1"/>
    <col min="1387" max="1387" width="3.88671875" style="56" customWidth="1"/>
    <col min="1388" max="1397" width="0.88671875" style="56"/>
    <col min="1398" max="1398" width="2.77734375" style="56" customWidth="1"/>
    <col min="1399" max="1404" width="0.88671875" style="56"/>
    <col min="1405" max="1405" width="1.33203125" style="56" customWidth="1"/>
    <col min="1406" max="1406" width="4.109375" style="56" customWidth="1"/>
    <col min="1407" max="1408" width="0.88671875" style="56"/>
    <col min="1409" max="1409" width="1.33203125" style="56" customWidth="1"/>
    <col min="1410" max="1410" width="1.109375" style="56" customWidth="1"/>
    <col min="1411" max="1412" width="0.88671875" style="56"/>
    <col min="1413" max="1413" width="5.5546875" style="56" customWidth="1"/>
    <col min="1414" max="1560" width="0.88671875" style="56"/>
    <col min="1561" max="1561" width="1.33203125" style="56" customWidth="1"/>
    <col min="1562" max="1570" width="0.88671875" style="56"/>
    <col min="1571" max="1571" width="1.5546875" style="56" customWidth="1"/>
    <col min="1572" max="1574" width="0.88671875" style="56"/>
    <col min="1575" max="1575" width="1.6640625" style="56" customWidth="1"/>
    <col min="1576" max="1576" width="0.88671875" style="56"/>
    <col min="1577" max="1577" width="2" style="56" customWidth="1"/>
    <col min="1578" max="1578" width="2.109375" style="56" customWidth="1"/>
    <col min="1579" max="1579" width="1.6640625" style="56" customWidth="1"/>
    <col min="1580" max="1580" width="1.44140625" style="56" customWidth="1"/>
    <col min="1581" max="1581" width="0.88671875" style="56"/>
    <col min="1582" max="1582" width="2.33203125" style="56" customWidth="1"/>
    <col min="1583" max="1590" width="0.88671875" style="56"/>
    <col min="1591" max="1591" width="2" style="56" customWidth="1"/>
    <col min="1592" max="1596" width="0.88671875" style="56"/>
    <col min="1597" max="1597" width="1.88671875" style="56" customWidth="1"/>
    <col min="1598" max="1602" width="0.88671875" style="56"/>
    <col min="1603" max="1603" width="2.33203125" style="56" customWidth="1"/>
    <col min="1604" max="1615" width="0.88671875" style="56"/>
    <col min="1616" max="1616" width="1.109375" style="56" customWidth="1"/>
    <col min="1617" max="1617" width="0.88671875" style="56" customWidth="1"/>
    <col min="1618" max="1619" width="0.6640625" style="56" customWidth="1"/>
    <col min="1620" max="1620" width="0.5546875" style="56" customWidth="1"/>
    <col min="1621" max="1631" width="0.88671875" style="56"/>
    <col min="1632" max="1632" width="3" style="56" customWidth="1"/>
    <col min="1633" max="1633" width="0.88671875" style="56" customWidth="1"/>
    <col min="1634" max="1638" width="0.88671875" style="56"/>
    <col min="1639" max="1639" width="0.88671875" style="56" customWidth="1"/>
    <col min="1640" max="1640" width="0.88671875" style="56"/>
    <col min="1641" max="1642" width="0.88671875" style="56" customWidth="1"/>
    <col min="1643" max="1643" width="3.88671875" style="56" customWidth="1"/>
    <col min="1644" max="1653" width="0.88671875" style="56"/>
    <col min="1654" max="1654" width="2.77734375" style="56" customWidth="1"/>
    <col min="1655" max="1660" width="0.88671875" style="56"/>
    <col min="1661" max="1661" width="1.33203125" style="56" customWidth="1"/>
    <col min="1662" max="1662" width="4.109375" style="56" customWidth="1"/>
    <col min="1663" max="1664" width="0.88671875" style="56"/>
    <col min="1665" max="1665" width="1.33203125" style="56" customWidth="1"/>
    <col min="1666" max="1666" width="1.109375" style="56" customWidth="1"/>
    <col min="1667" max="1668" width="0.88671875" style="56"/>
    <col min="1669" max="1669" width="5.5546875" style="56" customWidth="1"/>
    <col min="1670" max="1816" width="0.88671875" style="56"/>
    <col min="1817" max="1817" width="1.33203125" style="56" customWidth="1"/>
    <col min="1818" max="1826" width="0.88671875" style="56"/>
    <col min="1827" max="1827" width="1.5546875" style="56" customWidth="1"/>
    <col min="1828" max="1830" width="0.88671875" style="56"/>
    <col min="1831" max="1831" width="1.6640625" style="56" customWidth="1"/>
    <col min="1832" max="1832" width="0.88671875" style="56"/>
    <col min="1833" max="1833" width="2" style="56" customWidth="1"/>
    <col min="1834" max="1834" width="2.109375" style="56" customWidth="1"/>
    <col min="1835" max="1835" width="1.6640625" style="56" customWidth="1"/>
    <col min="1836" max="1836" width="1.44140625" style="56" customWidth="1"/>
    <col min="1837" max="1837" width="0.88671875" style="56"/>
    <col min="1838" max="1838" width="2.33203125" style="56" customWidth="1"/>
    <col min="1839" max="1846" width="0.88671875" style="56"/>
    <col min="1847" max="1847" width="2" style="56" customWidth="1"/>
    <col min="1848" max="1852" width="0.88671875" style="56"/>
    <col min="1853" max="1853" width="1.88671875" style="56" customWidth="1"/>
    <col min="1854" max="1858" width="0.88671875" style="56"/>
    <col min="1859" max="1859" width="2.33203125" style="56" customWidth="1"/>
    <col min="1860" max="1871" width="0.88671875" style="56"/>
    <col min="1872" max="1872" width="1.109375" style="56" customWidth="1"/>
    <col min="1873" max="1873" width="0.88671875" style="56" customWidth="1"/>
    <col min="1874" max="1875" width="0.6640625" style="56" customWidth="1"/>
    <col min="1876" max="1876" width="0.5546875" style="56" customWidth="1"/>
    <col min="1877" max="1887" width="0.88671875" style="56"/>
    <col min="1888" max="1888" width="3" style="56" customWidth="1"/>
    <col min="1889" max="1889" width="0.88671875" style="56" customWidth="1"/>
    <col min="1890" max="1894" width="0.88671875" style="56"/>
    <col min="1895" max="1895" width="0.88671875" style="56" customWidth="1"/>
    <col min="1896" max="1896" width="0.88671875" style="56"/>
    <col min="1897" max="1898" width="0.88671875" style="56" customWidth="1"/>
    <col min="1899" max="1899" width="3.88671875" style="56" customWidth="1"/>
    <col min="1900" max="1909" width="0.88671875" style="56"/>
    <col min="1910" max="1910" width="2.77734375" style="56" customWidth="1"/>
    <col min="1911" max="1916" width="0.88671875" style="56"/>
    <col min="1917" max="1917" width="1.33203125" style="56" customWidth="1"/>
    <col min="1918" max="1918" width="4.109375" style="56" customWidth="1"/>
    <col min="1919" max="1920" width="0.88671875" style="56"/>
    <col min="1921" max="1921" width="1.33203125" style="56" customWidth="1"/>
    <col min="1922" max="1922" width="1.109375" style="56" customWidth="1"/>
    <col min="1923" max="1924" width="0.88671875" style="56"/>
    <col min="1925" max="1925" width="5.5546875" style="56" customWidth="1"/>
    <col min="1926" max="2072" width="0.88671875" style="56"/>
    <col min="2073" max="2073" width="1.33203125" style="56" customWidth="1"/>
    <col min="2074" max="2082" width="0.88671875" style="56"/>
    <col min="2083" max="2083" width="1.5546875" style="56" customWidth="1"/>
    <col min="2084" max="2086" width="0.88671875" style="56"/>
    <col min="2087" max="2087" width="1.6640625" style="56" customWidth="1"/>
    <col min="2088" max="2088" width="0.88671875" style="56"/>
    <col min="2089" max="2089" width="2" style="56" customWidth="1"/>
    <col min="2090" max="2090" width="2.109375" style="56" customWidth="1"/>
    <col min="2091" max="2091" width="1.6640625" style="56" customWidth="1"/>
    <col min="2092" max="2092" width="1.44140625" style="56" customWidth="1"/>
    <col min="2093" max="2093" width="0.88671875" style="56"/>
    <col min="2094" max="2094" width="2.33203125" style="56" customWidth="1"/>
    <col min="2095" max="2102" width="0.88671875" style="56"/>
    <col min="2103" max="2103" width="2" style="56" customWidth="1"/>
    <col min="2104" max="2108" width="0.88671875" style="56"/>
    <col min="2109" max="2109" width="1.88671875" style="56" customWidth="1"/>
    <col min="2110" max="2114" width="0.88671875" style="56"/>
    <col min="2115" max="2115" width="2.33203125" style="56" customWidth="1"/>
    <col min="2116" max="2127" width="0.88671875" style="56"/>
    <col min="2128" max="2128" width="1.109375" style="56" customWidth="1"/>
    <col min="2129" max="2129" width="0.88671875" style="56" customWidth="1"/>
    <col min="2130" max="2131" width="0.6640625" style="56" customWidth="1"/>
    <col min="2132" max="2132" width="0.5546875" style="56" customWidth="1"/>
    <col min="2133" max="2143" width="0.88671875" style="56"/>
    <col min="2144" max="2144" width="3" style="56" customWidth="1"/>
    <col min="2145" max="2145" width="0.88671875" style="56" customWidth="1"/>
    <col min="2146" max="2150" width="0.88671875" style="56"/>
    <col min="2151" max="2151" width="0.88671875" style="56" customWidth="1"/>
    <col min="2152" max="2152" width="0.88671875" style="56"/>
    <col min="2153" max="2154" width="0.88671875" style="56" customWidth="1"/>
    <col min="2155" max="2155" width="3.88671875" style="56" customWidth="1"/>
    <col min="2156" max="2165" width="0.88671875" style="56"/>
    <col min="2166" max="2166" width="2.77734375" style="56" customWidth="1"/>
    <col min="2167" max="2172" width="0.88671875" style="56"/>
    <col min="2173" max="2173" width="1.33203125" style="56" customWidth="1"/>
    <col min="2174" max="2174" width="4.109375" style="56" customWidth="1"/>
    <col min="2175" max="2176" width="0.88671875" style="56"/>
    <col min="2177" max="2177" width="1.33203125" style="56" customWidth="1"/>
    <col min="2178" max="2178" width="1.109375" style="56" customWidth="1"/>
    <col min="2179" max="2180" width="0.88671875" style="56"/>
    <col min="2181" max="2181" width="5.5546875" style="56" customWidth="1"/>
    <col min="2182" max="2328" width="0.88671875" style="56"/>
    <col min="2329" max="2329" width="1.33203125" style="56" customWidth="1"/>
    <col min="2330" max="2338" width="0.88671875" style="56"/>
    <col min="2339" max="2339" width="1.5546875" style="56" customWidth="1"/>
    <col min="2340" max="2342" width="0.88671875" style="56"/>
    <col min="2343" max="2343" width="1.6640625" style="56" customWidth="1"/>
    <col min="2344" max="2344" width="0.88671875" style="56"/>
    <col min="2345" max="2345" width="2" style="56" customWidth="1"/>
    <col min="2346" max="2346" width="2.109375" style="56" customWidth="1"/>
    <col min="2347" max="2347" width="1.6640625" style="56" customWidth="1"/>
    <col min="2348" max="2348" width="1.44140625" style="56" customWidth="1"/>
    <col min="2349" max="2349" width="0.88671875" style="56"/>
    <col min="2350" max="2350" width="2.33203125" style="56" customWidth="1"/>
    <col min="2351" max="2358" width="0.88671875" style="56"/>
    <col min="2359" max="2359" width="2" style="56" customWidth="1"/>
    <col min="2360" max="2364" width="0.88671875" style="56"/>
    <col min="2365" max="2365" width="1.88671875" style="56" customWidth="1"/>
    <col min="2366" max="2370" width="0.88671875" style="56"/>
    <col min="2371" max="2371" width="2.33203125" style="56" customWidth="1"/>
    <col min="2372" max="2383" width="0.88671875" style="56"/>
    <col min="2384" max="2384" width="1.109375" style="56" customWidth="1"/>
    <col min="2385" max="2385" width="0.88671875" style="56" customWidth="1"/>
    <col min="2386" max="2387" width="0.6640625" style="56" customWidth="1"/>
    <col min="2388" max="2388" width="0.5546875" style="56" customWidth="1"/>
    <col min="2389" max="2399" width="0.88671875" style="56"/>
    <col min="2400" max="2400" width="3" style="56" customWidth="1"/>
    <col min="2401" max="2401" width="0.88671875" style="56" customWidth="1"/>
    <col min="2402" max="2406" width="0.88671875" style="56"/>
    <col min="2407" max="2407" width="0.88671875" style="56" customWidth="1"/>
    <col min="2408" max="2408" width="0.88671875" style="56"/>
    <col min="2409" max="2410" width="0.88671875" style="56" customWidth="1"/>
    <col min="2411" max="2411" width="3.88671875" style="56" customWidth="1"/>
    <col min="2412" max="2421" width="0.88671875" style="56"/>
    <col min="2422" max="2422" width="2.77734375" style="56" customWidth="1"/>
    <col min="2423" max="2428" width="0.88671875" style="56"/>
    <col min="2429" max="2429" width="1.33203125" style="56" customWidth="1"/>
    <col min="2430" max="2430" width="4.109375" style="56" customWidth="1"/>
    <col min="2431" max="2432" width="0.88671875" style="56"/>
    <col min="2433" max="2433" width="1.33203125" style="56" customWidth="1"/>
    <col min="2434" max="2434" width="1.109375" style="56" customWidth="1"/>
    <col min="2435" max="2436" width="0.88671875" style="56"/>
    <col min="2437" max="2437" width="5.5546875" style="56" customWidth="1"/>
    <col min="2438" max="2584" width="0.88671875" style="56"/>
    <col min="2585" max="2585" width="1.33203125" style="56" customWidth="1"/>
    <col min="2586" max="2594" width="0.88671875" style="56"/>
    <col min="2595" max="2595" width="1.5546875" style="56" customWidth="1"/>
    <col min="2596" max="2598" width="0.88671875" style="56"/>
    <col min="2599" max="2599" width="1.6640625" style="56" customWidth="1"/>
    <col min="2600" max="2600" width="0.88671875" style="56"/>
    <col min="2601" max="2601" width="2" style="56" customWidth="1"/>
    <col min="2602" max="2602" width="2.109375" style="56" customWidth="1"/>
    <col min="2603" max="2603" width="1.6640625" style="56" customWidth="1"/>
    <col min="2604" max="2604" width="1.44140625" style="56" customWidth="1"/>
    <col min="2605" max="2605" width="0.88671875" style="56"/>
    <col min="2606" max="2606" width="2.33203125" style="56" customWidth="1"/>
    <col min="2607" max="2614" width="0.88671875" style="56"/>
    <col min="2615" max="2615" width="2" style="56" customWidth="1"/>
    <col min="2616" max="2620" width="0.88671875" style="56"/>
    <col min="2621" max="2621" width="1.88671875" style="56" customWidth="1"/>
    <col min="2622" max="2626" width="0.88671875" style="56"/>
    <col min="2627" max="2627" width="2.33203125" style="56" customWidth="1"/>
    <col min="2628" max="2639" width="0.88671875" style="56"/>
    <col min="2640" max="2640" width="1.109375" style="56" customWidth="1"/>
    <col min="2641" max="2641" width="0.88671875" style="56" customWidth="1"/>
    <col min="2642" max="2643" width="0.6640625" style="56" customWidth="1"/>
    <col min="2644" max="2644" width="0.5546875" style="56" customWidth="1"/>
    <col min="2645" max="2655" width="0.88671875" style="56"/>
    <col min="2656" max="2656" width="3" style="56" customWidth="1"/>
    <col min="2657" max="2657" width="0.88671875" style="56" customWidth="1"/>
    <col min="2658" max="2662" width="0.88671875" style="56"/>
    <col min="2663" max="2663" width="0.88671875" style="56" customWidth="1"/>
    <col min="2664" max="2664" width="0.88671875" style="56"/>
    <col min="2665" max="2666" width="0.88671875" style="56" customWidth="1"/>
    <col min="2667" max="2667" width="3.88671875" style="56" customWidth="1"/>
    <col min="2668" max="2677" width="0.88671875" style="56"/>
    <col min="2678" max="2678" width="2.77734375" style="56" customWidth="1"/>
    <col min="2679" max="2684" width="0.88671875" style="56"/>
    <col min="2685" max="2685" width="1.33203125" style="56" customWidth="1"/>
    <col min="2686" max="2686" width="4.109375" style="56" customWidth="1"/>
    <col min="2687" max="2688" width="0.88671875" style="56"/>
    <col min="2689" max="2689" width="1.33203125" style="56" customWidth="1"/>
    <col min="2690" max="2690" width="1.109375" style="56" customWidth="1"/>
    <col min="2691" max="2692" width="0.88671875" style="56"/>
    <col min="2693" max="2693" width="5.5546875" style="56" customWidth="1"/>
    <col min="2694" max="2840" width="0.88671875" style="56"/>
    <col min="2841" max="2841" width="1.33203125" style="56" customWidth="1"/>
    <col min="2842" max="2850" width="0.88671875" style="56"/>
    <col min="2851" max="2851" width="1.5546875" style="56" customWidth="1"/>
    <col min="2852" max="2854" width="0.88671875" style="56"/>
    <col min="2855" max="2855" width="1.6640625" style="56" customWidth="1"/>
    <col min="2856" max="2856" width="0.88671875" style="56"/>
    <col min="2857" max="2857" width="2" style="56" customWidth="1"/>
    <col min="2858" max="2858" width="2.109375" style="56" customWidth="1"/>
    <col min="2859" max="2859" width="1.6640625" style="56" customWidth="1"/>
    <col min="2860" max="2860" width="1.44140625" style="56" customWidth="1"/>
    <col min="2861" max="2861" width="0.88671875" style="56"/>
    <col min="2862" max="2862" width="2.33203125" style="56" customWidth="1"/>
    <col min="2863" max="2870" width="0.88671875" style="56"/>
    <col min="2871" max="2871" width="2" style="56" customWidth="1"/>
    <col min="2872" max="2876" width="0.88671875" style="56"/>
    <col min="2877" max="2877" width="1.88671875" style="56" customWidth="1"/>
    <col min="2878" max="2882" width="0.88671875" style="56"/>
    <col min="2883" max="2883" width="2.33203125" style="56" customWidth="1"/>
    <col min="2884" max="2895" width="0.88671875" style="56"/>
    <col min="2896" max="2896" width="1.109375" style="56" customWidth="1"/>
    <col min="2897" max="2897" width="0.88671875" style="56" customWidth="1"/>
    <col min="2898" max="2899" width="0.6640625" style="56" customWidth="1"/>
    <col min="2900" max="2900" width="0.5546875" style="56" customWidth="1"/>
    <col min="2901" max="2911" width="0.88671875" style="56"/>
    <col min="2912" max="2912" width="3" style="56" customWidth="1"/>
    <col min="2913" max="2913" width="0.88671875" style="56" customWidth="1"/>
    <col min="2914" max="2918" width="0.88671875" style="56"/>
    <col min="2919" max="2919" width="0.88671875" style="56" customWidth="1"/>
    <col min="2920" max="2920" width="0.88671875" style="56"/>
    <col min="2921" max="2922" width="0.88671875" style="56" customWidth="1"/>
    <col min="2923" max="2923" width="3.88671875" style="56" customWidth="1"/>
    <col min="2924" max="2933" width="0.88671875" style="56"/>
    <col min="2934" max="2934" width="2.77734375" style="56" customWidth="1"/>
    <col min="2935" max="2940" width="0.88671875" style="56"/>
    <col min="2941" max="2941" width="1.33203125" style="56" customWidth="1"/>
    <col min="2942" max="2942" width="4.109375" style="56" customWidth="1"/>
    <col min="2943" max="2944" width="0.88671875" style="56"/>
    <col min="2945" max="2945" width="1.33203125" style="56" customWidth="1"/>
    <col min="2946" max="2946" width="1.109375" style="56" customWidth="1"/>
    <col min="2947" max="2948" width="0.88671875" style="56"/>
    <col min="2949" max="2949" width="5.5546875" style="56" customWidth="1"/>
    <col min="2950" max="3096" width="0.88671875" style="56"/>
    <col min="3097" max="3097" width="1.33203125" style="56" customWidth="1"/>
    <col min="3098" max="3106" width="0.88671875" style="56"/>
    <col min="3107" max="3107" width="1.5546875" style="56" customWidth="1"/>
    <col min="3108" max="3110" width="0.88671875" style="56"/>
    <col min="3111" max="3111" width="1.6640625" style="56" customWidth="1"/>
    <col min="3112" max="3112" width="0.88671875" style="56"/>
    <col min="3113" max="3113" width="2" style="56" customWidth="1"/>
    <col min="3114" max="3114" width="2.109375" style="56" customWidth="1"/>
    <col min="3115" max="3115" width="1.6640625" style="56" customWidth="1"/>
    <col min="3116" max="3116" width="1.44140625" style="56" customWidth="1"/>
    <col min="3117" max="3117" width="0.88671875" style="56"/>
    <col min="3118" max="3118" width="2.33203125" style="56" customWidth="1"/>
    <col min="3119" max="3126" width="0.88671875" style="56"/>
    <col min="3127" max="3127" width="2" style="56" customWidth="1"/>
    <col min="3128" max="3132" width="0.88671875" style="56"/>
    <col min="3133" max="3133" width="1.88671875" style="56" customWidth="1"/>
    <col min="3134" max="3138" width="0.88671875" style="56"/>
    <col min="3139" max="3139" width="2.33203125" style="56" customWidth="1"/>
    <col min="3140" max="3151" width="0.88671875" style="56"/>
    <col min="3152" max="3152" width="1.109375" style="56" customWidth="1"/>
    <col min="3153" max="3153" width="0.88671875" style="56" customWidth="1"/>
    <col min="3154" max="3155" width="0.6640625" style="56" customWidth="1"/>
    <col min="3156" max="3156" width="0.5546875" style="56" customWidth="1"/>
    <col min="3157" max="3167" width="0.88671875" style="56"/>
    <col min="3168" max="3168" width="3" style="56" customWidth="1"/>
    <col min="3169" max="3169" width="0.88671875" style="56" customWidth="1"/>
    <col min="3170" max="3174" width="0.88671875" style="56"/>
    <col min="3175" max="3175" width="0.88671875" style="56" customWidth="1"/>
    <col min="3176" max="3176" width="0.88671875" style="56"/>
    <col min="3177" max="3178" width="0.88671875" style="56" customWidth="1"/>
    <col min="3179" max="3179" width="3.88671875" style="56" customWidth="1"/>
    <col min="3180" max="3189" width="0.88671875" style="56"/>
    <col min="3190" max="3190" width="2.77734375" style="56" customWidth="1"/>
    <col min="3191" max="3196" width="0.88671875" style="56"/>
    <col min="3197" max="3197" width="1.33203125" style="56" customWidth="1"/>
    <col min="3198" max="3198" width="4.109375" style="56" customWidth="1"/>
    <col min="3199" max="3200" width="0.88671875" style="56"/>
    <col min="3201" max="3201" width="1.33203125" style="56" customWidth="1"/>
    <col min="3202" max="3202" width="1.109375" style="56" customWidth="1"/>
    <col min="3203" max="3204" width="0.88671875" style="56"/>
    <col min="3205" max="3205" width="5.5546875" style="56" customWidth="1"/>
    <col min="3206" max="3352" width="0.88671875" style="56"/>
    <col min="3353" max="3353" width="1.33203125" style="56" customWidth="1"/>
    <col min="3354" max="3362" width="0.88671875" style="56"/>
    <col min="3363" max="3363" width="1.5546875" style="56" customWidth="1"/>
    <col min="3364" max="3366" width="0.88671875" style="56"/>
    <col min="3367" max="3367" width="1.6640625" style="56" customWidth="1"/>
    <col min="3368" max="3368" width="0.88671875" style="56"/>
    <col min="3369" max="3369" width="2" style="56" customWidth="1"/>
    <col min="3370" max="3370" width="2.109375" style="56" customWidth="1"/>
    <col min="3371" max="3371" width="1.6640625" style="56" customWidth="1"/>
    <col min="3372" max="3372" width="1.44140625" style="56" customWidth="1"/>
    <col min="3373" max="3373" width="0.88671875" style="56"/>
    <col min="3374" max="3374" width="2.33203125" style="56" customWidth="1"/>
    <col min="3375" max="3382" width="0.88671875" style="56"/>
    <col min="3383" max="3383" width="2" style="56" customWidth="1"/>
    <col min="3384" max="3388" width="0.88671875" style="56"/>
    <col min="3389" max="3389" width="1.88671875" style="56" customWidth="1"/>
    <col min="3390" max="3394" width="0.88671875" style="56"/>
    <col min="3395" max="3395" width="2.33203125" style="56" customWidth="1"/>
    <col min="3396" max="3407" width="0.88671875" style="56"/>
    <col min="3408" max="3408" width="1.109375" style="56" customWidth="1"/>
    <col min="3409" max="3409" width="0.88671875" style="56" customWidth="1"/>
    <col min="3410" max="3411" width="0.6640625" style="56" customWidth="1"/>
    <col min="3412" max="3412" width="0.5546875" style="56" customWidth="1"/>
    <col min="3413" max="3423" width="0.88671875" style="56"/>
    <col min="3424" max="3424" width="3" style="56" customWidth="1"/>
    <col min="3425" max="3425" width="0.88671875" style="56" customWidth="1"/>
    <col min="3426" max="3430" width="0.88671875" style="56"/>
    <col min="3431" max="3431" width="0.88671875" style="56" customWidth="1"/>
    <col min="3432" max="3432" width="0.88671875" style="56"/>
    <col min="3433" max="3434" width="0.88671875" style="56" customWidth="1"/>
    <col min="3435" max="3435" width="3.88671875" style="56" customWidth="1"/>
    <col min="3436" max="3445" width="0.88671875" style="56"/>
    <col min="3446" max="3446" width="2.77734375" style="56" customWidth="1"/>
    <col min="3447" max="3452" width="0.88671875" style="56"/>
    <col min="3453" max="3453" width="1.33203125" style="56" customWidth="1"/>
    <col min="3454" max="3454" width="4.109375" style="56" customWidth="1"/>
    <col min="3455" max="3456" width="0.88671875" style="56"/>
    <col min="3457" max="3457" width="1.33203125" style="56" customWidth="1"/>
    <col min="3458" max="3458" width="1.109375" style="56" customWidth="1"/>
    <col min="3459" max="3460" width="0.88671875" style="56"/>
    <col min="3461" max="3461" width="5.5546875" style="56" customWidth="1"/>
    <col min="3462" max="3608" width="0.88671875" style="56"/>
    <col min="3609" max="3609" width="1.33203125" style="56" customWidth="1"/>
    <col min="3610" max="3618" width="0.88671875" style="56"/>
    <col min="3619" max="3619" width="1.5546875" style="56" customWidth="1"/>
    <col min="3620" max="3622" width="0.88671875" style="56"/>
    <col min="3623" max="3623" width="1.6640625" style="56" customWidth="1"/>
    <col min="3624" max="3624" width="0.88671875" style="56"/>
    <col min="3625" max="3625" width="2" style="56" customWidth="1"/>
    <col min="3626" max="3626" width="2.109375" style="56" customWidth="1"/>
    <col min="3627" max="3627" width="1.6640625" style="56" customWidth="1"/>
    <col min="3628" max="3628" width="1.44140625" style="56" customWidth="1"/>
    <col min="3629" max="3629" width="0.88671875" style="56"/>
    <col min="3630" max="3630" width="2.33203125" style="56" customWidth="1"/>
    <col min="3631" max="3638" width="0.88671875" style="56"/>
    <col min="3639" max="3639" width="2" style="56" customWidth="1"/>
    <col min="3640" max="3644" width="0.88671875" style="56"/>
    <col min="3645" max="3645" width="1.88671875" style="56" customWidth="1"/>
    <col min="3646" max="3650" width="0.88671875" style="56"/>
    <col min="3651" max="3651" width="2.33203125" style="56" customWidth="1"/>
    <col min="3652" max="3663" width="0.88671875" style="56"/>
    <col min="3664" max="3664" width="1.109375" style="56" customWidth="1"/>
    <col min="3665" max="3665" width="0.88671875" style="56" customWidth="1"/>
    <col min="3666" max="3667" width="0.6640625" style="56" customWidth="1"/>
    <col min="3668" max="3668" width="0.5546875" style="56" customWidth="1"/>
    <col min="3669" max="3679" width="0.88671875" style="56"/>
    <col min="3680" max="3680" width="3" style="56" customWidth="1"/>
    <col min="3681" max="3681" width="0.88671875" style="56" customWidth="1"/>
    <col min="3682" max="3686" width="0.88671875" style="56"/>
    <col min="3687" max="3687" width="0.88671875" style="56" customWidth="1"/>
    <col min="3688" max="3688" width="0.88671875" style="56"/>
    <col min="3689" max="3690" width="0.88671875" style="56" customWidth="1"/>
    <col min="3691" max="3691" width="3.88671875" style="56" customWidth="1"/>
    <col min="3692" max="3701" width="0.88671875" style="56"/>
    <col min="3702" max="3702" width="2.77734375" style="56" customWidth="1"/>
    <col min="3703" max="3708" width="0.88671875" style="56"/>
    <col min="3709" max="3709" width="1.33203125" style="56" customWidth="1"/>
    <col min="3710" max="3710" width="4.109375" style="56" customWidth="1"/>
    <col min="3711" max="3712" width="0.88671875" style="56"/>
    <col min="3713" max="3713" width="1.33203125" style="56" customWidth="1"/>
    <col min="3714" max="3714" width="1.109375" style="56" customWidth="1"/>
    <col min="3715" max="3716" width="0.88671875" style="56"/>
    <col min="3717" max="3717" width="5.5546875" style="56" customWidth="1"/>
    <col min="3718" max="3864" width="0.88671875" style="56"/>
    <col min="3865" max="3865" width="1.33203125" style="56" customWidth="1"/>
    <col min="3866" max="3874" width="0.88671875" style="56"/>
    <col min="3875" max="3875" width="1.5546875" style="56" customWidth="1"/>
    <col min="3876" max="3878" width="0.88671875" style="56"/>
    <col min="3879" max="3879" width="1.6640625" style="56" customWidth="1"/>
    <col min="3880" max="3880" width="0.88671875" style="56"/>
    <col min="3881" max="3881" width="2" style="56" customWidth="1"/>
    <col min="3882" max="3882" width="2.109375" style="56" customWidth="1"/>
    <col min="3883" max="3883" width="1.6640625" style="56" customWidth="1"/>
    <col min="3884" max="3884" width="1.44140625" style="56" customWidth="1"/>
    <col min="3885" max="3885" width="0.88671875" style="56"/>
    <col min="3886" max="3886" width="2.33203125" style="56" customWidth="1"/>
    <col min="3887" max="3894" width="0.88671875" style="56"/>
    <col min="3895" max="3895" width="2" style="56" customWidth="1"/>
    <col min="3896" max="3900" width="0.88671875" style="56"/>
    <col min="3901" max="3901" width="1.88671875" style="56" customWidth="1"/>
    <col min="3902" max="3906" width="0.88671875" style="56"/>
    <col min="3907" max="3907" width="2.33203125" style="56" customWidth="1"/>
    <col min="3908" max="3919" width="0.88671875" style="56"/>
    <col min="3920" max="3920" width="1.109375" style="56" customWidth="1"/>
    <col min="3921" max="3921" width="0.88671875" style="56" customWidth="1"/>
    <col min="3922" max="3923" width="0.6640625" style="56" customWidth="1"/>
    <col min="3924" max="3924" width="0.5546875" style="56" customWidth="1"/>
    <col min="3925" max="3935" width="0.88671875" style="56"/>
    <col min="3936" max="3936" width="3" style="56" customWidth="1"/>
    <col min="3937" max="3937" width="0.88671875" style="56" customWidth="1"/>
    <col min="3938" max="3942" width="0.88671875" style="56"/>
    <col min="3943" max="3943" width="0.88671875" style="56" customWidth="1"/>
    <col min="3944" max="3944" width="0.88671875" style="56"/>
    <col min="3945" max="3946" width="0.88671875" style="56" customWidth="1"/>
    <col min="3947" max="3947" width="3.88671875" style="56" customWidth="1"/>
    <col min="3948" max="3957" width="0.88671875" style="56"/>
    <col min="3958" max="3958" width="2.77734375" style="56" customWidth="1"/>
    <col min="3959" max="3964" width="0.88671875" style="56"/>
    <col min="3965" max="3965" width="1.33203125" style="56" customWidth="1"/>
    <col min="3966" max="3966" width="4.109375" style="56" customWidth="1"/>
    <col min="3967" max="3968" width="0.88671875" style="56"/>
    <col min="3969" max="3969" width="1.33203125" style="56" customWidth="1"/>
    <col min="3970" max="3970" width="1.109375" style="56" customWidth="1"/>
    <col min="3971" max="3972" width="0.88671875" style="56"/>
    <col min="3973" max="3973" width="5.5546875" style="56" customWidth="1"/>
    <col min="3974" max="4120" width="0.88671875" style="56"/>
    <col min="4121" max="4121" width="1.33203125" style="56" customWidth="1"/>
    <col min="4122" max="4130" width="0.88671875" style="56"/>
    <col min="4131" max="4131" width="1.5546875" style="56" customWidth="1"/>
    <col min="4132" max="4134" width="0.88671875" style="56"/>
    <col min="4135" max="4135" width="1.6640625" style="56" customWidth="1"/>
    <col min="4136" max="4136" width="0.88671875" style="56"/>
    <col min="4137" max="4137" width="2" style="56" customWidth="1"/>
    <col min="4138" max="4138" width="2.109375" style="56" customWidth="1"/>
    <col min="4139" max="4139" width="1.6640625" style="56" customWidth="1"/>
    <col min="4140" max="4140" width="1.44140625" style="56" customWidth="1"/>
    <col min="4141" max="4141" width="0.88671875" style="56"/>
    <col min="4142" max="4142" width="2.33203125" style="56" customWidth="1"/>
    <col min="4143" max="4150" width="0.88671875" style="56"/>
    <col min="4151" max="4151" width="2" style="56" customWidth="1"/>
    <col min="4152" max="4156" width="0.88671875" style="56"/>
    <col min="4157" max="4157" width="1.88671875" style="56" customWidth="1"/>
    <col min="4158" max="4162" width="0.88671875" style="56"/>
    <col min="4163" max="4163" width="2.33203125" style="56" customWidth="1"/>
    <col min="4164" max="4175" width="0.88671875" style="56"/>
    <col min="4176" max="4176" width="1.109375" style="56" customWidth="1"/>
    <col min="4177" max="4177" width="0.88671875" style="56" customWidth="1"/>
    <col min="4178" max="4179" width="0.6640625" style="56" customWidth="1"/>
    <col min="4180" max="4180" width="0.5546875" style="56" customWidth="1"/>
    <col min="4181" max="4191" width="0.88671875" style="56"/>
    <col min="4192" max="4192" width="3" style="56" customWidth="1"/>
    <col min="4193" max="4193" width="0.88671875" style="56" customWidth="1"/>
    <col min="4194" max="4198" width="0.88671875" style="56"/>
    <col min="4199" max="4199" width="0.88671875" style="56" customWidth="1"/>
    <col min="4200" max="4200" width="0.88671875" style="56"/>
    <col min="4201" max="4202" width="0.88671875" style="56" customWidth="1"/>
    <col min="4203" max="4203" width="3.88671875" style="56" customWidth="1"/>
    <col min="4204" max="4213" width="0.88671875" style="56"/>
    <col min="4214" max="4214" width="2.77734375" style="56" customWidth="1"/>
    <col min="4215" max="4220" width="0.88671875" style="56"/>
    <col min="4221" max="4221" width="1.33203125" style="56" customWidth="1"/>
    <col min="4222" max="4222" width="4.109375" style="56" customWidth="1"/>
    <col min="4223" max="4224" width="0.88671875" style="56"/>
    <col min="4225" max="4225" width="1.33203125" style="56" customWidth="1"/>
    <col min="4226" max="4226" width="1.109375" style="56" customWidth="1"/>
    <col min="4227" max="4228" width="0.88671875" style="56"/>
    <col min="4229" max="4229" width="5.5546875" style="56" customWidth="1"/>
    <col min="4230" max="4376" width="0.88671875" style="56"/>
    <col min="4377" max="4377" width="1.33203125" style="56" customWidth="1"/>
    <col min="4378" max="4386" width="0.88671875" style="56"/>
    <col min="4387" max="4387" width="1.5546875" style="56" customWidth="1"/>
    <col min="4388" max="4390" width="0.88671875" style="56"/>
    <col min="4391" max="4391" width="1.6640625" style="56" customWidth="1"/>
    <col min="4392" max="4392" width="0.88671875" style="56"/>
    <col min="4393" max="4393" width="2" style="56" customWidth="1"/>
    <col min="4394" max="4394" width="2.109375" style="56" customWidth="1"/>
    <col min="4395" max="4395" width="1.6640625" style="56" customWidth="1"/>
    <col min="4396" max="4396" width="1.44140625" style="56" customWidth="1"/>
    <col min="4397" max="4397" width="0.88671875" style="56"/>
    <col min="4398" max="4398" width="2.33203125" style="56" customWidth="1"/>
    <col min="4399" max="4406" width="0.88671875" style="56"/>
    <col min="4407" max="4407" width="2" style="56" customWidth="1"/>
    <col min="4408" max="4412" width="0.88671875" style="56"/>
    <col min="4413" max="4413" width="1.88671875" style="56" customWidth="1"/>
    <col min="4414" max="4418" width="0.88671875" style="56"/>
    <col min="4419" max="4419" width="2.33203125" style="56" customWidth="1"/>
    <col min="4420" max="4431" width="0.88671875" style="56"/>
    <col min="4432" max="4432" width="1.109375" style="56" customWidth="1"/>
    <col min="4433" max="4433" width="0.88671875" style="56" customWidth="1"/>
    <col min="4434" max="4435" width="0.6640625" style="56" customWidth="1"/>
    <col min="4436" max="4436" width="0.5546875" style="56" customWidth="1"/>
    <col min="4437" max="4447" width="0.88671875" style="56"/>
    <col min="4448" max="4448" width="3" style="56" customWidth="1"/>
    <col min="4449" max="4449" width="0.88671875" style="56" customWidth="1"/>
    <col min="4450" max="4454" width="0.88671875" style="56"/>
    <col min="4455" max="4455" width="0.88671875" style="56" customWidth="1"/>
    <col min="4456" max="4456" width="0.88671875" style="56"/>
    <col min="4457" max="4458" width="0.88671875" style="56" customWidth="1"/>
    <col min="4459" max="4459" width="3.88671875" style="56" customWidth="1"/>
    <col min="4460" max="4469" width="0.88671875" style="56"/>
    <col min="4470" max="4470" width="2.77734375" style="56" customWidth="1"/>
    <col min="4471" max="4476" width="0.88671875" style="56"/>
    <col min="4477" max="4477" width="1.33203125" style="56" customWidth="1"/>
    <col min="4478" max="4478" width="4.109375" style="56" customWidth="1"/>
    <col min="4479" max="4480" width="0.88671875" style="56"/>
    <col min="4481" max="4481" width="1.33203125" style="56" customWidth="1"/>
    <col min="4482" max="4482" width="1.109375" style="56" customWidth="1"/>
    <col min="4483" max="4484" width="0.88671875" style="56"/>
    <col min="4485" max="4485" width="5.5546875" style="56" customWidth="1"/>
    <col min="4486" max="4632" width="0.88671875" style="56"/>
    <col min="4633" max="4633" width="1.33203125" style="56" customWidth="1"/>
    <col min="4634" max="4642" width="0.88671875" style="56"/>
    <col min="4643" max="4643" width="1.5546875" style="56" customWidth="1"/>
    <col min="4644" max="4646" width="0.88671875" style="56"/>
    <col min="4647" max="4647" width="1.6640625" style="56" customWidth="1"/>
    <col min="4648" max="4648" width="0.88671875" style="56"/>
    <col min="4649" max="4649" width="2" style="56" customWidth="1"/>
    <col min="4650" max="4650" width="2.109375" style="56" customWidth="1"/>
    <col min="4651" max="4651" width="1.6640625" style="56" customWidth="1"/>
    <col min="4652" max="4652" width="1.44140625" style="56" customWidth="1"/>
    <col min="4653" max="4653" width="0.88671875" style="56"/>
    <col min="4654" max="4654" width="2.33203125" style="56" customWidth="1"/>
    <col min="4655" max="4662" width="0.88671875" style="56"/>
    <col min="4663" max="4663" width="2" style="56" customWidth="1"/>
    <col min="4664" max="4668" width="0.88671875" style="56"/>
    <col min="4669" max="4669" width="1.88671875" style="56" customWidth="1"/>
    <col min="4670" max="4674" width="0.88671875" style="56"/>
    <col min="4675" max="4675" width="2.33203125" style="56" customWidth="1"/>
    <col min="4676" max="4687" width="0.88671875" style="56"/>
    <col min="4688" max="4688" width="1.109375" style="56" customWidth="1"/>
    <col min="4689" max="4689" width="0.88671875" style="56" customWidth="1"/>
    <col min="4690" max="4691" width="0.6640625" style="56" customWidth="1"/>
    <col min="4692" max="4692" width="0.5546875" style="56" customWidth="1"/>
    <col min="4693" max="4703" width="0.88671875" style="56"/>
    <col min="4704" max="4704" width="3" style="56" customWidth="1"/>
    <col min="4705" max="4705" width="0.88671875" style="56" customWidth="1"/>
    <col min="4706" max="4710" width="0.88671875" style="56"/>
    <col min="4711" max="4711" width="0.88671875" style="56" customWidth="1"/>
    <col min="4712" max="4712" width="0.88671875" style="56"/>
    <col min="4713" max="4714" width="0.88671875" style="56" customWidth="1"/>
    <col min="4715" max="4715" width="3.88671875" style="56" customWidth="1"/>
    <col min="4716" max="4725" width="0.88671875" style="56"/>
    <col min="4726" max="4726" width="2.77734375" style="56" customWidth="1"/>
    <col min="4727" max="4732" width="0.88671875" style="56"/>
    <col min="4733" max="4733" width="1.33203125" style="56" customWidth="1"/>
    <col min="4734" max="4734" width="4.109375" style="56" customWidth="1"/>
    <col min="4735" max="4736" width="0.88671875" style="56"/>
    <col min="4737" max="4737" width="1.33203125" style="56" customWidth="1"/>
    <col min="4738" max="4738" width="1.109375" style="56" customWidth="1"/>
    <col min="4739" max="4740" width="0.88671875" style="56"/>
    <col min="4741" max="4741" width="5.5546875" style="56" customWidth="1"/>
    <col min="4742" max="4888" width="0.88671875" style="56"/>
    <col min="4889" max="4889" width="1.33203125" style="56" customWidth="1"/>
    <col min="4890" max="4898" width="0.88671875" style="56"/>
    <col min="4899" max="4899" width="1.5546875" style="56" customWidth="1"/>
    <col min="4900" max="4902" width="0.88671875" style="56"/>
    <col min="4903" max="4903" width="1.6640625" style="56" customWidth="1"/>
    <col min="4904" max="4904" width="0.88671875" style="56"/>
    <col min="4905" max="4905" width="2" style="56" customWidth="1"/>
    <col min="4906" max="4906" width="2.109375" style="56" customWidth="1"/>
    <col min="4907" max="4907" width="1.6640625" style="56" customWidth="1"/>
    <col min="4908" max="4908" width="1.44140625" style="56" customWidth="1"/>
    <col min="4909" max="4909" width="0.88671875" style="56"/>
    <col min="4910" max="4910" width="2.33203125" style="56" customWidth="1"/>
    <col min="4911" max="4918" width="0.88671875" style="56"/>
    <col min="4919" max="4919" width="2" style="56" customWidth="1"/>
    <col min="4920" max="4924" width="0.88671875" style="56"/>
    <col min="4925" max="4925" width="1.88671875" style="56" customWidth="1"/>
    <col min="4926" max="4930" width="0.88671875" style="56"/>
    <col min="4931" max="4931" width="2.33203125" style="56" customWidth="1"/>
    <col min="4932" max="4943" width="0.88671875" style="56"/>
    <col min="4944" max="4944" width="1.109375" style="56" customWidth="1"/>
    <col min="4945" max="4945" width="0.88671875" style="56" customWidth="1"/>
    <col min="4946" max="4947" width="0.6640625" style="56" customWidth="1"/>
    <col min="4948" max="4948" width="0.5546875" style="56" customWidth="1"/>
    <col min="4949" max="4959" width="0.88671875" style="56"/>
    <col min="4960" max="4960" width="3" style="56" customWidth="1"/>
    <col min="4961" max="4961" width="0.88671875" style="56" customWidth="1"/>
    <col min="4962" max="4966" width="0.88671875" style="56"/>
    <col min="4967" max="4967" width="0.88671875" style="56" customWidth="1"/>
    <col min="4968" max="4968" width="0.88671875" style="56"/>
    <col min="4969" max="4970" width="0.88671875" style="56" customWidth="1"/>
    <col min="4971" max="4971" width="3.88671875" style="56" customWidth="1"/>
    <col min="4972" max="4981" width="0.88671875" style="56"/>
    <col min="4982" max="4982" width="2.77734375" style="56" customWidth="1"/>
    <col min="4983" max="4988" width="0.88671875" style="56"/>
    <col min="4989" max="4989" width="1.33203125" style="56" customWidth="1"/>
    <col min="4990" max="4990" width="4.109375" style="56" customWidth="1"/>
    <col min="4991" max="4992" width="0.88671875" style="56"/>
    <col min="4993" max="4993" width="1.33203125" style="56" customWidth="1"/>
    <col min="4994" max="4994" width="1.109375" style="56" customWidth="1"/>
    <col min="4995" max="4996" width="0.88671875" style="56"/>
    <col min="4997" max="4997" width="5.5546875" style="56" customWidth="1"/>
    <col min="4998" max="5144" width="0.88671875" style="56"/>
    <col min="5145" max="5145" width="1.33203125" style="56" customWidth="1"/>
    <col min="5146" max="5154" width="0.88671875" style="56"/>
    <col min="5155" max="5155" width="1.5546875" style="56" customWidth="1"/>
    <col min="5156" max="5158" width="0.88671875" style="56"/>
    <col min="5159" max="5159" width="1.6640625" style="56" customWidth="1"/>
    <col min="5160" max="5160" width="0.88671875" style="56"/>
    <col min="5161" max="5161" width="2" style="56" customWidth="1"/>
    <col min="5162" max="5162" width="2.109375" style="56" customWidth="1"/>
    <col min="5163" max="5163" width="1.6640625" style="56" customWidth="1"/>
    <col min="5164" max="5164" width="1.44140625" style="56" customWidth="1"/>
    <col min="5165" max="5165" width="0.88671875" style="56"/>
    <col min="5166" max="5166" width="2.33203125" style="56" customWidth="1"/>
    <col min="5167" max="5174" width="0.88671875" style="56"/>
    <col min="5175" max="5175" width="2" style="56" customWidth="1"/>
    <col min="5176" max="5180" width="0.88671875" style="56"/>
    <col min="5181" max="5181" width="1.88671875" style="56" customWidth="1"/>
    <col min="5182" max="5186" width="0.88671875" style="56"/>
    <col min="5187" max="5187" width="2.33203125" style="56" customWidth="1"/>
    <col min="5188" max="5199" width="0.88671875" style="56"/>
    <col min="5200" max="5200" width="1.109375" style="56" customWidth="1"/>
    <col min="5201" max="5201" width="0.88671875" style="56" customWidth="1"/>
    <col min="5202" max="5203" width="0.6640625" style="56" customWidth="1"/>
    <col min="5204" max="5204" width="0.5546875" style="56" customWidth="1"/>
    <col min="5205" max="5215" width="0.88671875" style="56"/>
    <col min="5216" max="5216" width="3" style="56" customWidth="1"/>
    <col min="5217" max="5217" width="0.88671875" style="56" customWidth="1"/>
    <col min="5218" max="5222" width="0.88671875" style="56"/>
    <col min="5223" max="5223" width="0.88671875" style="56" customWidth="1"/>
    <col min="5224" max="5224" width="0.88671875" style="56"/>
    <col min="5225" max="5226" width="0.88671875" style="56" customWidth="1"/>
    <col min="5227" max="5227" width="3.88671875" style="56" customWidth="1"/>
    <col min="5228" max="5237" width="0.88671875" style="56"/>
    <col min="5238" max="5238" width="2.77734375" style="56" customWidth="1"/>
    <col min="5239" max="5244" width="0.88671875" style="56"/>
    <col min="5245" max="5245" width="1.33203125" style="56" customWidth="1"/>
    <col min="5246" max="5246" width="4.109375" style="56" customWidth="1"/>
    <col min="5247" max="5248" width="0.88671875" style="56"/>
    <col min="5249" max="5249" width="1.33203125" style="56" customWidth="1"/>
    <col min="5250" max="5250" width="1.109375" style="56" customWidth="1"/>
    <col min="5251" max="5252" width="0.88671875" style="56"/>
    <col min="5253" max="5253" width="5.5546875" style="56" customWidth="1"/>
    <col min="5254" max="5400" width="0.88671875" style="56"/>
    <col min="5401" max="5401" width="1.33203125" style="56" customWidth="1"/>
    <col min="5402" max="5410" width="0.88671875" style="56"/>
    <col min="5411" max="5411" width="1.5546875" style="56" customWidth="1"/>
    <col min="5412" max="5414" width="0.88671875" style="56"/>
    <col min="5415" max="5415" width="1.6640625" style="56" customWidth="1"/>
    <col min="5416" max="5416" width="0.88671875" style="56"/>
    <col min="5417" max="5417" width="2" style="56" customWidth="1"/>
    <col min="5418" max="5418" width="2.109375" style="56" customWidth="1"/>
    <col min="5419" max="5419" width="1.6640625" style="56" customWidth="1"/>
    <col min="5420" max="5420" width="1.44140625" style="56" customWidth="1"/>
    <col min="5421" max="5421" width="0.88671875" style="56"/>
    <col min="5422" max="5422" width="2.33203125" style="56" customWidth="1"/>
    <col min="5423" max="5430" width="0.88671875" style="56"/>
    <col min="5431" max="5431" width="2" style="56" customWidth="1"/>
    <col min="5432" max="5436" width="0.88671875" style="56"/>
    <col min="5437" max="5437" width="1.88671875" style="56" customWidth="1"/>
    <col min="5438" max="5442" width="0.88671875" style="56"/>
    <col min="5443" max="5443" width="2.33203125" style="56" customWidth="1"/>
    <col min="5444" max="5455" width="0.88671875" style="56"/>
    <col min="5456" max="5456" width="1.109375" style="56" customWidth="1"/>
    <col min="5457" max="5457" width="0.88671875" style="56" customWidth="1"/>
    <col min="5458" max="5459" width="0.6640625" style="56" customWidth="1"/>
    <col min="5460" max="5460" width="0.5546875" style="56" customWidth="1"/>
    <col min="5461" max="5471" width="0.88671875" style="56"/>
    <col min="5472" max="5472" width="3" style="56" customWidth="1"/>
    <col min="5473" max="5473" width="0.88671875" style="56" customWidth="1"/>
    <col min="5474" max="5478" width="0.88671875" style="56"/>
    <col min="5479" max="5479" width="0.88671875" style="56" customWidth="1"/>
    <col min="5480" max="5480" width="0.88671875" style="56"/>
    <col min="5481" max="5482" width="0.88671875" style="56" customWidth="1"/>
    <col min="5483" max="5483" width="3.88671875" style="56" customWidth="1"/>
    <col min="5484" max="5493" width="0.88671875" style="56"/>
    <col min="5494" max="5494" width="2.77734375" style="56" customWidth="1"/>
    <col min="5495" max="5500" width="0.88671875" style="56"/>
    <col min="5501" max="5501" width="1.33203125" style="56" customWidth="1"/>
    <col min="5502" max="5502" width="4.109375" style="56" customWidth="1"/>
    <col min="5503" max="5504" width="0.88671875" style="56"/>
    <col min="5505" max="5505" width="1.33203125" style="56" customWidth="1"/>
    <col min="5506" max="5506" width="1.109375" style="56" customWidth="1"/>
    <col min="5507" max="5508" width="0.88671875" style="56"/>
    <col min="5509" max="5509" width="5.5546875" style="56" customWidth="1"/>
    <col min="5510" max="5656" width="0.88671875" style="56"/>
    <col min="5657" max="5657" width="1.33203125" style="56" customWidth="1"/>
    <col min="5658" max="5666" width="0.88671875" style="56"/>
    <col min="5667" max="5667" width="1.5546875" style="56" customWidth="1"/>
    <col min="5668" max="5670" width="0.88671875" style="56"/>
    <col min="5671" max="5671" width="1.6640625" style="56" customWidth="1"/>
    <col min="5672" max="5672" width="0.88671875" style="56"/>
    <col min="5673" max="5673" width="2" style="56" customWidth="1"/>
    <col min="5674" max="5674" width="2.109375" style="56" customWidth="1"/>
    <col min="5675" max="5675" width="1.6640625" style="56" customWidth="1"/>
    <col min="5676" max="5676" width="1.44140625" style="56" customWidth="1"/>
    <col min="5677" max="5677" width="0.88671875" style="56"/>
    <col min="5678" max="5678" width="2.33203125" style="56" customWidth="1"/>
    <col min="5679" max="5686" width="0.88671875" style="56"/>
    <col min="5687" max="5687" width="2" style="56" customWidth="1"/>
    <col min="5688" max="5692" width="0.88671875" style="56"/>
    <col min="5693" max="5693" width="1.88671875" style="56" customWidth="1"/>
    <col min="5694" max="5698" width="0.88671875" style="56"/>
    <col min="5699" max="5699" width="2.33203125" style="56" customWidth="1"/>
    <col min="5700" max="5711" width="0.88671875" style="56"/>
    <col min="5712" max="5712" width="1.109375" style="56" customWidth="1"/>
    <col min="5713" max="5713" width="0.88671875" style="56" customWidth="1"/>
    <col min="5714" max="5715" width="0.6640625" style="56" customWidth="1"/>
    <col min="5716" max="5716" width="0.5546875" style="56" customWidth="1"/>
    <col min="5717" max="5727" width="0.88671875" style="56"/>
    <col min="5728" max="5728" width="3" style="56" customWidth="1"/>
    <col min="5729" max="5729" width="0.88671875" style="56" customWidth="1"/>
    <col min="5730" max="5734" width="0.88671875" style="56"/>
    <col min="5735" max="5735" width="0.88671875" style="56" customWidth="1"/>
    <col min="5736" max="5736" width="0.88671875" style="56"/>
    <col min="5737" max="5738" width="0.88671875" style="56" customWidth="1"/>
    <col min="5739" max="5739" width="3.88671875" style="56" customWidth="1"/>
    <col min="5740" max="5749" width="0.88671875" style="56"/>
    <col min="5750" max="5750" width="2.77734375" style="56" customWidth="1"/>
    <col min="5751" max="5756" width="0.88671875" style="56"/>
    <col min="5757" max="5757" width="1.33203125" style="56" customWidth="1"/>
    <col min="5758" max="5758" width="4.109375" style="56" customWidth="1"/>
    <col min="5759" max="5760" width="0.88671875" style="56"/>
    <col min="5761" max="5761" width="1.33203125" style="56" customWidth="1"/>
    <col min="5762" max="5762" width="1.109375" style="56" customWidth="1"/>
    <col min="5763" max="5764" width="0.88671875" style="56"/>
    <col min="5765" max="5765" width="5.5546875" style="56" customWidth="1"/>
    <col min="5766" max="5912" width="0.88671875" style="56"/>
    <col min="5913" max="5913" width="1.33203125" style="56" customWidth="1"/>
    <col min="5914" max="5922" width="0.88671875" style="56"/>
    <col min="5923" max="5923" width="1.5546875" style="56" customWidth="1"/>
    <col min="5924" max="5926" width="0.88671875" style="56"/>
    <col min="5927" max="5927" width="1.6640625" style="56" customWidth="1"/>
    <col min="5928" max="5928" width="0.88671875" style="56"/>
    <col min="5929" max="5929" width="2" style="56" customWidth="1"/>
    <col min="5930" max="5930" width="2.109375" style="56" customWidth="1"/>
    <col min="5931" max="5931" width="1.6640625" style="56" customWidth="1"/>
    <col min="5932" max="5932" width="1.44140625" style="56" customWidth="1"/>
    <col min="5933" max="5933" width="0.88671875" style="56"/>
    <col min="5934" max="5934" width="2.33203125" style="56" customWidth="1"/>
    <col min="5935" max="5942" width="0.88671875" style="56"/>
    <col min="5943" max="5943" width="2" style="56" customWidth="1"/>
    <col min="5944" max="5948" width="0.88671875" style="56"/>
    <col min="5949" max="5949" width="1.88671875" style="56" customWidth="1"/>
    <col min="5950" max="5954" width="0.88671875" style="56"/>
    <col min="5955" max="5955" width="2.33203125" style="56" customWidth="1"/>
    <col min="5956" max="5967" width="0.88671875" style="56"/>
    <col min="5968" max="5968" width="1.109375" style="56" customWidth="1"/>
    <col min="5969" max="5969" width="0.88671875" style="56" customWidth="1"/>
    <col min="5970" max="5971" width="0.6640625" style="56" customWidth="1"/>
    <col min="5972" max="5972" width="0.5546875" style="56" customWidth="1"/>
    <col min="5973" max="5983" width="0.88671875" style="56"/>
    <col min="5984" max="5984" width="3" style="56" customWidth="1"/>
    <col min="5985" max="5985" width="0.88671875" style="56" customWidth="1"/>
    <col min="5986" max="5990" width="0.88671875" style="56"/>
    <col min="5991" max="5991" width="0.88671875" style="56" customWidth="1"/>
    <col min="5992" max="5992" width="0.88671875" style="56"/>
    <col min="5993" max="5994" width="0.88671875" style="56" customWidth="1"/>
    <col min="5995" max="5995" width="3.88671875" style="56" customWidth="1"/>
    <col min="5996" max="6005" width="0.88671875" style="56"/>
    <col min="6006" max="6006" width="2.77734375" style="56" customWidth="1"/>
    <col min="6007" max="6012" width="0.88671875" style="56"/>
    <col min="6013" max="6013" width="1.33203125" style="56" customWidth="1"/>
    <col min="6014" max="6014" width="4.109375" style="56" customWidth="1"/>
    <col min="6015" max="6016" width="0.88671875" style="56"/>
    <col min="6017" max="6017" width="1.33203125" style="56" customWidth="1"/>
    <col min="6018" max="6018" width="1.109375" style="56" customWidth="1"/>
    <col min="6019" max="6020" width="0.88671875" style="56"/>
    <col min="6021" max="6021" width="5.5546875" style="56" customWidth="1"/>
    <col min="6022" max="6168" width="0.88671875" style="56"/>
    <col min="6169" max="6169" width="1.33203125" style="56" customWidth="1"/>
    <col min="6170" max="6178" width="0.88671875" style="56"/>
    <col min="6179" max="6179" width="1.5546875" style="56" customWidth="1"/>
    <col min="6180" max="6182" width="0.88671875" style="56"/>
    <col min="6183" max="6183" width="1.6640625" style="56" customWidth="1"/>
    <col min="6184" max="6184" width="0.88671875" style="56"/>
    <col min="6185" max="6185" width="2" style="56" customWidth="1"/>
    <col min="6186" max="6186" width="2.109375" style="56" customWidth="1"/>
    <col min="6187" max="6187" width="1.6640625" style="56" customWidth="1"/>
    <col min="6188" max="6188" width="1.44140625" style="56" customWidth="1"/>
    <col min="6189" max="6189" width="0.88671875" style="56"/>
    <col min="6190" max="6190" width="2.33203125" style="56" customWidth="1"/>
    <col min="6191" max="6198" width="0.88671875" style="56"/>
    <col min="6199" max="6199" width="2" style="56" customWidth="1"/>
    <col min="6200" max="6204" width="0.88671875" style="56"/>
    <col min="6205" max="6205" width="1.88671875" style="56" customWidth="1"/>
    <col min="6206" max="6210" width="0.88671875" style="56"/>
    <col min="6211" max="6211" width="2.33203125" style="56" customWidth="1"/>
    <col min="6212" max="6223" width="0.88671875" style="56"/>
    <col min="6224" max="6224" width="1.109375" style="56" customWidth="1"/>
    <col min="6225" max="6225" width="0.88671875" style="56" customWidth="1"/>
    <col min="6226" max="6227" width="0.6640625" style="56" customWidth="1"/>
    <col min="6228" max="6228" width="0.5546875" style="56" customWidth="1"/>
    <col min="6229" max="6239" width="0.88671875" style="56"/>
    <col min="6240" max="6240" width="3" style="56" customWidth="1"/>
    <col min="6241" max="6241" width="0.88671875" style="56" customWidth="1"/>
    <col min="6242" max="6246" width="0.88671875" style="56"/>
    <col min="6247" max="6247" width="0.88671875" style="56" customWidth="1"/>
    <col min="6248" max="6248" width="0.88671875" style="56"/>
    <col min="6249" max="6250" width="0.88671875" style="56" customWidth="1"/>
    <col min="6251" max="6251" width="3.88671875" style="56" customWidth="1"/>
    <col min="6252" max="6261" width="0.88671875" style="56"/>
    <col min="6262" max="6262" width="2.77734375" style="56" customWidth="1"/>
    <col min="6263" max="6268" width="0.88671875" style="56"/>
    <col min="6269" max="6269" width="1.33203125" style="56" customWidth="1"/>
    <col min="6270" max="6270" width="4.109375" style="56" customWidth="1"/>
    <col min="6271" max="6272" width="0.88671875" style="56"/>
    <col min="6273" max="6273" width="1.33203125" style="56" customWidth="1"/>
    <col min="6274" max="6274" width="1.109375" style="56" customWidth="1"/>
    <col min="6275" max="6276" width="0.88671875" style="56"/>
    <col min="6277" max="6277" width="5.5546875" style="56" customWidth="1"/>
    <col min="6278" max="6424" width="0.88671875" style="56"/>
    <col min="6425" max="6425" width="1.33203125" style="56" customWidth="1"/>
    <col min="6426" max="6434" width="0.88671875" style="56"/>
    <col min="6435" max="6435" width="1.5546875" style="56" customWidth="1"/>
    <col min="6436" max="6438" width="0.88671875" style="56"/>
    <col min="6439" max="6439" width="1.6640625" style="56" customWidth="1"/>
    <col min="6440" max="6440" width="0.88671875" style="56"/>
    <col min="6441" max="6441" width="2" style="56" customWidth="1"/>
    <col min="6442" max="6442" width="2.109375" style="56" customWidth="1"/>
    <col min="6443" max="6443" width="1.6640625" style="56" customWidth="1"/>
    <col min="6444" max="6444" width="1.44140625" style="56" customWidth="1"/>
    <col min="6445" max="6445" width="0.88671875" style="56"/>
    <col min="6446" max="6446" width="2.33203125" style="56" customWidth="1"/>
    <col min="6447" max="6454" width="0.88671875" style="56"/>
    <col min="6455" max="6455" width="2" style="56" customWidth="1"/>
    <col min="6456" max="6460" width="0.88671875" style="56"/>
    <col min="6461" max="6461" width="1.88671875" style="56" customWidth="1"/>
    <col min="6462" max="6466" width="0.88671875" style="56"/>
    <col min="6467" max="6467" width="2.33203125" style="56" customWidth="1"/>
    <col min="6468" max="6479" width="0.88671875" style="56"/>
    <col min="6480" max="6480" width="1.109375" style="56" customWidth="1"/>
    <col min="6481" max="6481" width="0.88671875" style="56" customWidth="1"/>
    <col min="6482" max="6483" width="0.6640625" style="56" customWidth="1"/>
    <col min="6484" max="6484" width="0.5546875" style="56" customWidth="1"/>
    <col min="6485" max="6495" width="0.88671875" style="56"/>
    <col min="6496" max="6496" width="3" style="56" customWidth="1"/>
    <col min="6497" max="6497" width="0.88671875" style="56" customWidth="1"/>
    <col min="6498" max="6502" width="0.88671875" style="56"/>
    <col min="6503" max="6503" width="0.88671875" style="56" customWidth="1"/>
    <col min="6504" max="6504" width="0.88671875" style="56"/>
    <col min="6505" max="6506" width="0.88671875" style="56" customWidth="1"/>
    <col min="6507" max="6507" width="3.88671875" style="56" customWidth="1"/>
    <col min="6508" max="6517" width="0.88671875" style="56"/>
    <col min="6518" max="6518" width="2.77734375" style="56" customWidth="1"/>
    <col min="6519" max="6524" width="0.88671875" style="56"/>
    <col min="6525" max="6525" width="1.33203125" style="56" customWidth="1"/>
    <col min="6526" max="6526" width="4.109375" style="56" customWidth="1"/>
    <col min="6527" max="6528" width="0.88671875" style="56"/>
    <col min="6529" max="6529" width="1.33203125" style="56" customWidth="1"/>
    <col min="6530" max="6530" width="1.109375" style="56" customWidth="1"/>
    <col min="6531" max="6532" width="0.88671875" style="56"/>
    <col min="6533" max="6533" width="5.5546875" style="56" customWidth="1"/>
    <col min="6534" max="6680" width="0.88671875" style="56"/>
    <col min="6681" max="6681" width="1.33203125" style="56" customWidth="1"/>
    <col min="6682" max="6690" width="0.88671875" style="56"/>
    <col min="6691" max="6691" width="1.5546875" style="56" customWidth="1"/>
    <col min="6692" max="6694" width="0.88671875" style="56"/>
    <col min="6695" max="6695" width="1.6640625" style="56" customWidth="1"/>
    <col min="6696" max="6696" width="0.88671875" style="56"/>
    <col min="6697" max="6697" width="2" style="56" customWidth="1"/>
    <col min="6698" max="6698" width="2.109375" style="56" customWidth="1"/>
    <col min="6699" max="6699" width="1.6640625" style="56" customWidth="1"/>
    <col min="6700" max="6700" width="1.44140625" style="56" customWidth="1"/>
    <col min="6701" max="6701" width="0.88671875" style="56"/>
    <col min="6702" max="6702" width="2.33203125" style="56" customWidth="1"/>
    <col min="6703" max="6710" width="0.88671875" style="56"/>
    <col min="6711" max="6711" width="2" style="56" customWidth="1"/>
    <col min="6712" max="6716" width="0.88671875" style="56"/>
    <col min="6717" max="6717" width="1.88671875" style="56" customWidth="1"/>
    <col min="6718" max="6722" width="0.88671875" style="56"/>
    <col min="6723" max="6723" width="2.33203125" style="56" customWidth="1"/>
    <col min="6724" max="6735" width="0.88671875" style="56"/>
    <col min="6736" max="6736" width="1.109375" style="56" customWidth="1"/>
    <col min="6737" max="6737" width="0.88671875" style="56" customWidth="1"/>
    <col min="6738" max="6739" width="0.6640625" style="56" customWidth="1"/>
    <col min="6740" max="6740" width="0.5546875" style="56" customWidth="1"/>
    <col min="6741" max="6751" width="0.88671875" style="56"/>
    <col min="6752" max="6752" width="3" style="56" customWidth="1"/>
    <col min="6753" max="6753" width="0.88671875" style="56" customWidth="1"/>
    <col min="6754" max="6758" width="0.88671875" style="56"/>
    <col min="6759" max="6759" width="0.88671875" style="56" customWidth="1"/>
    <col min="6760" max="6760" width="0.88671875" style="56"/>
    <col min="6761" max="6762" width="0.88671875" style="56" customWidth="1"/>
    <col min="6763" max="6763" width="3.88671875" style="56" customWidth="1"/>
    <col min="6764" max="6773" width="0.88671875" style="56"/>
    <col min="6774" max="6774" width="2.77734375" style="56" customWidth="1"/>
    <col min="6775" max="6780" width="0.88671875" style="56"/>
    <col min="6781" max="6781" width="1.33203125" style="56" customWidth="1"/>
    <col min="6782" max="6782" width="4.109375" style="56" customWidth="1"/>
    <col min="6783" max="6784" width="0.88671875" style="56"/>
    <col min="6785" max="6785" width="1.33203125" style="56" customWidth="1"/>
    <col min="6786" max="6786" width="1.109375" style="56" customWidth="1"/>
    <col min="6787" max="6788" width="0.88671875" style="56"/>
    <col min="6789" max="6789" width="5.5546875" style="56" customWidth="1"/>
    <col min="6790" max="6936" width="0.88671875" style="56"/>
    <col min="6937" max="6937" width="1.33203125" style="56" customWidth="1"/>
    <col min="6938" max="6946" width="0.88671875" style="56"/>
    <col min="6947" max="6947" width="1.5546875" style="56" customWidth="1"/>
    <col min="6948" max="6950" width="0.88671875" style="56"/>
    <col min="6951" max="6951" width="1.6640625" style="56" customWidth="1"/>
    <col min="6952" max="6952" width="0.88671875" style="56"/>
    <col min="6953" max="6953" width="2" style="56" customWidth="1"/>
    <col min="6954" max="6954" width="2.109375" style="56" customWidth="1"/>
    <col min="6955" max="6955" width="1.6640625" style="56" customWidth="1"/>
    <col min="6956" max="6956" width="1.44140625" style="56" customWidth="1"/>
    <col min="6957" max="6957" width="0.88671875" style="56"/>
    <col min="6958" max="6958" width="2.33203125" style="56" customWidth="1"/>
    <col min="6959" max="6966" width="0.88671875" style="56"/>
    <col min="6967" max="6967" width="2" style="56" customWidth="1"/>
    <col min="6968" max="6972" width="0.88671875" style="56"/>
    <col min="6973" max="6973" width="1.88671875" style="56" customWidth="1"/>
    <col min="6974" max="6978" width="0.88671875" style="56"/>
    <col min="6979" max="6979" width="2.33203125" style="56" customWidth="1"/>
    <col min="6980" max="6991" width="0.88671875" style="56"/>
    <col min="6992" max="6992" width="1.109375" style="56" customWidth="1"/>
    <col min="6993" max="6993" width="0.88671875" style="56" customWidth="1"/>
    <col min="6994" max="6995" width="0.6640625" style="56" customWidth="1"/>
    <col min="6996" max="6996" width="0.5546875" style="56" customWidth="1"/>
    <col min="6997" max="7007" width="0.88671875" style="56"/>
    <col min="7008" max="7008" width="3" style="56" customWidth="1"/>
    <col min="7009" max="7009" width="0.88671875" style="56" customWidth="1"/>
    <col min="7010" max="7014" width="0.88671875" style="56"/>
    <col min="7015" max="7015" width="0.88671875" style="56" customWidth="1"/>
    <col min="7016" max="7016" width="0.88671875" style="56"/>
    <col min="7017" max="7018" width="0.88671875" style="56" customWidth="1"/>
    <col min="7019" max="7019" width="3.88671875" style="56" customWidth="1"/>
    <col min="7020" max="7029" width="0.88671875" style="56"/>
    <col min="7030" max="7030" width="2.77734375" style="56" customWidth="1"/>
    <col min="7031" max="7036" width="0.88671875" style="56"/>
    <col min="7037" max="7037" width="1.33203125" style="56" customWidth="1"/>
    <col min="7038" max="7038" width="4.109375" style="56" customWidth="1"/>
    <col min="7039" max="7040" width="0.88671875" style="56"/>
    <col min="7041" max="7041" width="1.33203125" style="56" customWidth="1"/>
    <col min="7042" max="7042" width="1.109375" style="56" customWidth="1"/>
    <col min="7043" max="7044" width="0.88671875" style="56"/>
    <col min="7045" max="7045" width="5.5546875" style="56" customWidth="1"/>
    <col min="7046" max="7192" width="0.88671875" style="56"/>
    <col min="7193" max="7193" width="1.33203125" style="56" customWidth="1"/>
    <col min="7194" max="7202" width="0.88671875" style="56"/>
    <col min="7203" max="7203" width="1.5546875" style="56" customWidth="1"/>
    <col min="7204" max="7206" width="0.88671875" style="56"/>
    <col min="7207" max="7207" width="1.6640625" style="56" customWidth="1"/>
    <col min="7208" max="7208" width="0.88671875" style="56"/>
    <col min="7209" max="7209" width="2" style="56" customWidth="1"/>
    <col min="7210" max="7210" width="2.109375" style="56" customWidth="1"/>
    <col min="7211" max="7211" width="1.6640625" style="56" customWidth="1"/>
    <col min="7212" max="7212" width="1.44140625" style="56" customWidth="1"/>
    <col min="7213" max="7213" width="0.88671875" style="56"/>
    <col min="7214" max="7214" width="2.33203125" style="56" customWidth="1"/>
    <col min="7215" max="7222" width="0.88671875" style="56"/>
    <col min="7223" max="7223" width="2" style="56" customWidth="1"/>
    <col min="7224" max="7228" width="0.88671875" style="56"/>
    <col min="7229" max="7229" width="1.88671875" style="56" customWidth="1"/>
    <col min="7230" max="7234" width="0.88671875" style="56"/>
    <col min="7235" max="7235" width="2.33203125" style="56" customWidth="1"/>
    <col min="7236" max="7247" width="0.88671875" style="56"/>
    <col min="7248" max="7248" width="1.109375" style="56" customWidth="1"/>
    <col min="7249" max="7249" width="0.88671875" style="56" customWidth="1"/>
    <col min="7250" max="7251" width="0.6640625" style="56" customWidth="1"/>
    <col min="7252" max="7252" width="0.5546875" style="56" customWidth="1"/>
    <col min="7253" max="7263" width="0.88671875" style="56"/>
    <col min="7264" max="7264" width="3" style="56" customWidth="1"/>
    <col min="7265" max="7265" width="0.88671875" style="56" customWidth="1"/>
    <col min="7266" max="7270" width="0.88671875" style="56"/>
    <col min="7271" max="7271" width="0.88671875" style="56" customWidth="1"/>
    <col min="7272" max="7272" width="0.88671875" style="56"/>
    <col min="7273" max="7274" width="0.88671875" style="56" customWidth="1"/>
    <col min="7275" max="7275" width="3.88671875" style="56" customWidth="1"/>
    <col min="7276" max="7285" width="0.88671875" style="56"/>
    <col min="7286" max="7286" width="2.77734375" style="56" customWidth="1"/>
    <col min="7287" max="7292" width="0.88671875" style="56"/>
    <col min="7293" max="7293" width="1.33203125" style="56" customWidth="1"/>
    <col min="7294" max="7294" width="4.109375" style="56" customWidth="1"/>
    <col min="7295" max="7296" width="0.88671875" style="56"/>
    <col min="7297" max="7297" width="1.33203125" style="56" customWidth="1"/>
    <col min="7298" max="7298" width="1.109375" style="56" customWidth="1"/>
    <col min="7299" max="7300" width="0.88671875" style="56"/>
    <col min="7301" max="7301" width="5.5546875" style="56" customWidth="1"/>
    <col min="7302" max="7448" width="0.88671875" style="56"/>
    <col min="7449" max="7449" width="1.33203125" style="56" customWidth="1"/>
    <col min="7450" max="7458" width="0.88671875" style="56"/>
    <col min="7459" max="7459" width="1.5546875" style="56" customWidth="1"/>
    <col min="7460" max="7462" width="0.88671875" style="56"/>
    <col min="7463" max="7463" width="1.6640625" style="56" customWidth="1"/>
    <col min="7464" max="7464" width="0.88671875" style="56"/>
    <col min="7465" max="7465" width="2" style="56" customWidth="1"/>
    <col min="7466" max="7466" width="2.109375" style="56" customWidth="1"/>
    <col min="7467" max="7467" width="1.6640625" style="56" customWidth="1"/>
    <col min="7468" max="7468" width="1.44140625" style="56" customWidth="1"/>
    <col min="7469" max="7469" width="0.88671875" style="56"/>
    <col min="7470" max="7470" width="2.33203125" style="56" customWidth="1"/>
    <col min="7471" max="7478" width="0.88671875" style="56"/>
    <col min="7479" max="7479" width="2" style="56" customWidth="1"/>
    <col min="7480" max="7484" width="0.88671875" style="56"/>
    <col min="7485" max="7485" width="1.88671875" style="56" customWidth="1"/>
    <col min="7486" max="7490" width="0.88671875" style="56"/>
    <col min="7491" max="7491" width="2.33203125" style="56" customWidth="1"/>
    <col min="7492" max="7503" width="0.88671875" style="56"/>
    <col min="7504" max="7504" width="1.109375" style="56" customWidth="1"/>
    <col min="7505" max="7505" width="0.88671875" style="56" customWidth="1"/>
    <col min="7506" max="7507" width="0.6640625" style="56" customWidth="1"/>
    <col min="7508" max="7508" width="0.5546875" style="56" customWidth="1"/>
    <col min="7509" max="7519" width="0.88671875" style="56"/>
    <col min="7520" max="7520" width="3" style="56" customWidth="1"/>
    <col min="7521" max="7521" width="0.88671875" style="56" customWidth="1"/>
    <col min="7522" max="7526" width="0.88671875" style="56"/>
    <col min="7527" max="7527" width="0.88671875" style="56" customWidth="1"/>
    <col min="7528" max="7528" width="0.88671875" style="56"/>
    <col min="7529" max="7530" width="0.88671875" style="56" customWidth="1"/>
    <col min="7531" max="7531" width="3.88671875" style="56" customWidth="1"/>
    <col min="7532" max="7541" width="0.88671875" style="56"/>
    <col min="7542" max="7542" width="2.77734375" style="56" customWidth="1"/>
    <col min="7543" max="7548" width="0.88671875" style="56"/>
    <col min="7549" max="7549" width="1.33203125" style="56" customWidth="1"/>
    <col min="7550" max="7550" width="4.109375" style="56" customWidth="1"/>
    <col min="7551" max="7552" width="0.88671875" style="56"/>
    <col min="7553" max="7553" width="1.33203125" style="56" customWidth="1"/>
    <col min="7554" max="7554" width="1.109375" style="56" customWidth="1"/>
    <col min="7555" max="7556" width="0.88671875" style="56"/>
    <col min="7557" max="7557" width="5.5546875" style="56" customWidth="1"/>
    <col min="7558" max="7704" width="0.88671875" style="56"/>
    <col min="7705" max="7705" width="1.33203125" style="56" customWidth="1"/>
    <col min="7706" max="7714" width="0.88671875" style="56"/>
    <col min="7715" max="7715" width="1.5546875" style="56" customWidth="1"/>
    <col min="7716" max="7718" width="0.88671875" style="56"/>
    <col min="7719" max="7719" width="1.6640625" style="56" customWidth="1"/>
    <col min="7720" max="7720" width="0.88671875" style="56"/>
    <col min="7721" max="7721" width="2" style="56" customWidth="1"/>
    <col min="7722" max="7722" width="2.109375" style="56" customWidth="1"/>
    <col min="7723" max="7723" width="1.6640625" style="56" customWidth="1"/>
    <col min="7724" max="7724" width="1.44140625" style="56" customWidth="1"/>
    <col min="7725" max="7725" width="0.88671875" style="56"/>
    <col min="7726" max="7726" width="2.33203125" style="56" customWidth="1"/>
    <col min="7727" max="7734" width="0.88671875" style="56"/>
    <col min="7735" max="7735" width="2" style="56" customWidth="1"/>
    <col min="7736" max="7740" width="0.88671875" style="56"/>
    <col min="7741" max="7741" width="1.88671875" style="56" customWidth="1"/>
    <col min="7742" max="7746" width="0.88671875" style="56"/>
    <col min="7747" max="7747" width="2.33203125" style="56" customWidth="1"/>
    <col min="7748" max="7759" width="0.88671875" style="56"/>
    <col min="7760" max="7760" width="1.109375" style="56" customWidth="1"/>
    <col min="7761" max="7761" width="0.88671875" style="56" customWidth="1"/>
    <col min="7762" max="7763" width="0.6640625" style="56" customWidth="1"/>
    <col min="7764" max="7764" width="0.5546875" style="56" customWidth="1"/>
    <col min="7765" max="7775" width="0.88671875" style="56"/>
    <col min="7776" max="7776" width="3" style="56" customWidth="1"/>
    <col min="7777" max="7777" width="0.88671875" style="56" customWidth="1"/>
    <col min="7778" max="7782" width="0.88671875" style="56"/>
    <col min="7783" max="7783" width="0.88671875" style="56" customWidth="1"/>
    <col min="7784" max="7784" width="0.88671875" style="56"/>
    <col min="7785" max="7786" width="0.88671875" style="56" customWidth="1"/>
    <col min="7787" max="7787" width="3.88671875" style="56" customWidth="1"/>
    <col min="7788" max="7797" width="0.88671875" style="56"/>
    <col min="7798" max="7798" width="2.77734375" style="56" customWidth="1"/>
    <col min="7799" max="7804" width="0.88671875" style="56"/>
    <col min="7805" max="7805" width="1.33203125" style="56" customWidth="1"/>
    <col min="7806" max="7806" width="4.109375" style="56" customWidth="1"/>
    <col min="7807" max="7808" width="0.88671875" style="56"/>
    <col min="7809" max="7809" width="1.33203125" style="56" customWidth="1"/>
    <col min="7810" max="7810" width="1.109375" style="56" customWidth="1"/>
    <col min="7811" max="7812" width="0.88671875" style="56"/>
    <col min="7813" max="7813" width="5.5546875" style="56" customWidth="1"/>
    <col min="7814" max="7960" width="0.88671875" style="56"/>
    <col min="7961" max="7961" width="1.33203125" style="56" customWidth="1"/>
    <col min="7962" max="7970" width="0.88671875" style="56"/>
    <col min="7971" max="7971" width="1.5546875" style="56" customWidth="1"/>
    <col min="7972" max="7974" width="0.88671875" style="56"/>
    <col min="7975" max="7975" width="1.6640625" style="56" customWidth="1"/>
    <col min="7976" max="7976" width="0.88671875" style="56"/>
    <col min="7977" max="7977" width="2" style="56" customWidth="1"/>
    <col min="7978" max="7978" width="2.109375" style="56" customWidth="1"/>
    <col min="7979" max="7979" width="1.6640625" style="56" customWidth="1"/>
    <col min="7980" max="7980" width="1.44140625" style="56" customWidth="1"/>
    <col min="7981" max="7981" width="0.88671875" style="56"/>
    <col min="7982" max="7982" width="2.33203125" style="56" customWidth="1"/>
    <col min="7983" max="7990" width="0.88671875" style="56"/>
    <col min="7991" max="7991" width="2" style="56" customWidth="1"/>
    <col min="7992" max="7996" width="0.88671875" style="56"/>
    <col min="7997" max="7997" width="1.88671875" style="56" customWidth="1"/>
    <col min="7998" max="8002" width="0.88671875" style="56"/>
    <col min="8003" max="8003" width="2.33203125" style="56" customWidth="1"/>
    <col min="8004" max="8015" width="0.88671875" style="56"/>
    <col min="8016" max="8016" width="1.109375" style="56" customWidth="1"/>
    <col min="8017" max="8017" width="0.88671875" style="56" customWidth="1"/>
    <col min="8018" max="8019" width="0.6640625" style="56" customWidth="1"/>
    <col min="8020" max="8020" width="0.5546875" style="56" customWidth="1"/>
    <col min="8021" max="8031" width="0.88671875" style="56"/>
    <col min="8032" max="8032" width="3" style="56" customWidth="1"/>
    <col min="8033" max="8033" width="0.88671875" style="56" customWidth="1"/>
    <col min="8034" max="8038" width="0.88671875" style="56"/>
    <col min="8039" max="8039" width="0.88671875" style="56" customWidth="1"/>
    <col min="8040" max="8040" width="0.88671875" style="56"/>
    <col min="8041" max="8042" width="0.88671875" style="56" customWidth="1"/>
    <col min="8043" max="8043" width="3.88671875" style="56" customWidth="1"/>
    <col min="8044" max="8053" width="0.88671875" style="56"/>
    <col min="8054" max="8054" width="2.77734375" style="56" customWidth="1"/>
    <col min="8055" max="8060" width="0.88671875" style="56"/>
    <col min="8061" max="8061" width="1.33203125" style="56" customWidth="1"/>
    <col min="8062" max="8062" width="4.109375" style="56" customWidth="1"/>
    <col min="8063" max="8064" width="0.88671875" style="56"/>
    <col min="8065" max="8065" width="1.33203125" style="56" customWidth="1"/>
    <col min="8066" max="8066" width="1.109375" style="56" customWidth="1"/>
    <col min="8067" max="8068" width="0.88671875" style="56"/>
    <col min="8069" max="8069" width="5.5546875" style="56" customWidth="1"/>
    <col min="8070" max="8216" width="0.88671875" style="56"/>
    <col min="8217" max="8217" width="1.33203125" style="56" customWidth="1"/>
    <col min="8218" max="8226" width="0.88671875" style="56"/>
    <col min="8227" max="8227" width="1.5546875" style="56" customWidth="1"/>
    <col min="8228" max="8230" width="0.88671875" style="56"/>
    <col min="8231" max="8231" width="1.6640625" style="56" customWidth="1"/>
    <col min="8232" max="8232" width="0.88671875" style="56"/>
    <col min="8233" max="8233" width="2" style="56" customWidth="1"/>
    <col min="8234" max="8234" width="2.109375" style="56" customWidth="1"/>
    <col min="8235" max="8235" width="1.6640625" style="56" customWidth="1"/>
    <col min="8236" max="8236" width="1.44140625" style="56" customWidth="1"/>
    <col min="8237" max="8237" width="0.88671875" style="56"/>
    <col min="8238" max="8238" width="2.33203125" style="56" customWidth="1"/>
    <col min="8239" max="8246" width="0.88671875" style="56"/>
    <col min="8247" max="8247" width="2" style="56" customWidth="1"/>
    <col min="8248" max="8252" width="0.88671875" style="56"/>
    <col min="8253" max="8253" width="1.88671875" style="56" customWidth="1"/>
    <col min="8254" max="8258" width="0.88671875" style="56"/>
    <col min="8259" max="8259" width="2.33203125" style="56" customWidth="1"/>
    <col min="8260" max="8271" width="0.88671875" style="56"/>
    <col min="8272" max="8272" width="1.109375" style="56" customWidth="1"/>
    <col min="8273" max="8273" width="0.88671875" style="56" customWidth="1"/>
    <col min="8274" max="8275" width="0.6640625" style="56" customWidth="1"/>
    <col min="8276" max="8276" width="0.5546875" style="56" customWidth="1"/>
    <col min="8277" max="8287" width="0.88671875" style="56"/>
    <col min="8288" max="8288" width="3" style="56" customWidth="1"/>
    <col min="8289" max="8289" width="0.88671875" style="56" customWidth="1"/>
    <col min="8290" max="8294" width="0.88671875" style="56"/>
    <col min="8295" max="8295" width="0.88671875" style="56" customWidth="1"/>
    <col min="8296" max="8296" width="0.88671875" style="56"/>
    <col min="8297" max="8298" width="0.88671875" style="56" customWidth="1"/>
    <col min="8299" max="8299" width="3.88671875" style="56" customWidth="1"/>
    <col min="8300" max="8309" width="0.88671875" style="56"/>
    <col min="8310" max="8310" width="2.77734375" style="56" customWidth="1"/>
    <col min="8311" max="8316" width="0.88671875" style="56"/>
    <col min="8317" max="8317" width="1.33203125" style="56" customWidth="1"/>
    <col min="8318" max="8318" width="4.109375" style="56" customWidth="1"/>
    <col min="8319" max="8320" width="0.88671875" style="56"/>
    <col min="8321" max="8321" width="1.33203125" style="56" customWidth="1"/>
    <col min="8322" max="8322" width="1.109375" style="56" customWidth="1"/>
    <col min="8323" max="8324" width="0.88671875" style="56"/>
    <col min="8325" max="8325" width="5.5546875" style="56" customWidth="1"/>
    <col min="8326" max="8472" width="0.88671875" style="56"/>
    <col min="8473" max="8473" width="1.33203125" style="56" customWidth="1"/>
    <col min="8474" max="8482" width="0.88671875" style="56"/>
    <col min="8483" max="8483" width="1.5546875" style="56" customWidth="1"/>
    <col min="8484" max="8486" width="0.88671875" style="56"/>
    <col min="8487" max="8487" width="1.6640625" style="56" customWidth="1"/>
    <col min="8488" max="8488" width="0.88671875" style="56"/>
    <col min="8489" max="8489" width="2" style="56" customWidth="1"/>
    <col min="8490" max="8490" width="2.109375" style="56" customWidth="1"/>
    <col min="8491" max="8491" width="1.6640625" style="56" customWidth="1"/>
    <col min="8492" max="8492" width="1.44140625" style="56" customWidth="1"/>
    <col min="8493" max="8493" width="0.88671875" style="56"/>
    <col min="8494" max="8494" width="2.33203125" style="56" customWidth="1"/>
    <col min="8495" max="8502" width="0.88671875" style="56"/>
    <col min="8503" max="8503" width="2" style="56" customWidth="1"/>
    <col min="8504" max="8508" width="0.88671875" style="56"/>
    <col min="8509" max="8509" width="1.88671875" style="56" customWidth="1"/>
    <col min="8510" max="8514" width="0.88671875" style="56"/>
    <col min="8515" max="8515" width="2.33203125" style="56" customWidth="1"/>
    <col min="8516" max="8527" width="0.88671875" style="56"/>
    <col min="8528" max="8528" width="1.109375" style="56" customWidth="1"/>
    <col min="8529" max="8529" width="0.88671875" style="56" customWidth="1"/>
    <col min="8530" max="8531" width="0.6640625" style="56" customWidth="1"/>
    <col min="8532" max="8532" width="0.5546875" style="56" customWidth="1"/>
    <col min="8533" max="8543" width="0.88671875" style="56"/>
    <col min="8544" max="8544" width="3" style="56" customWidth="1"/>
    <col min="8545" max="8545" width="0.88671875" style="56" customWidth="1"/>
    <col min="8546" max="8550" width="0.88671875" style="56"/>
    <col min="8551" max="8551" width="0.88671875" style="56" customWidth="1"/>
    <col min="8552" max="8552" width="0.88671875" style="56"/>
    <col min="8553" max="8554" width="0.88671875" style="56" customWidth="1"/>
    <col min="8555" max="8555" width="3.88671875" style="56" customWidth="1"/>
    <col min="8556" max="8565" width="0.88671875" style="56"/>
    <col min="8566" max="8566" width="2.77734375" style="56" customWidth="1"/>
    <col min="8567" max="8572" width="0.88671875" style="56"/>
    <col min="8573" max="8573" width="1.33203125" style="56" customWidth="1"/>
    <col min="8574" max="8574" width="4.109375" style="56" customWidth="1"/>
    <col min="8575" max="8576" width="0.88671875" style="56"/>
    <col min="8577" max="8577" width="1.33203125" style="56" customWidth="1"/>
    <col min="8578" max="8578" width="1.109375" style="56" customWidth="1"/>
    <col min="8579" max="8580" width="0.88671875" style="56"/>
    <col min="8581" max="8581" width="5.5546875" style="56" customWidth="1"/>
    <col min="8582" max="8728" width="0.88671875" style="56"/>
    <col min="8729" max="8729" width="1.33203125" style="56" customWidth="1"/>
    <col min="8730" max="8738" width="0.88671875" style="56"/>
    <col min="8739" max="8739" width="1.5546875" style="56" customWidth="1"/>
    <col min="8740" max="8742" width="0.88671875" style="56"/>
    <col min="8743" max="8743" width="1.6640625" style="56" customWidth="1"/>
    <col min="8744" max="8744" width="0.88671875" style="56"/>
    <col min="8745" max="8745" width="2" style="56" customWidth="1"/>
    <col min="8746" max="8746" width="2.109375" style="56" customWidth="1"/>
    <col min="8747" max="8747" width="1.6640625" style="56" customWidth="1"/>
    <col min="8748" max="8748" width="1.44140625" style="56" customWidth="1"/>
    <col min="8749" max="8749" width="0.88671875" style="56"/>
    <col min="8750" max="8750" width="2.33203125" style="56" customWidth="1"/>
    <col min="8751" max="8758" width="0.88671875" style="56"/>
    <col min="8759" max="8759" width="2" style="56" customWidth="1"/>
    <col min="8760" max="8764" width="0.88671875" style="56"/>
    <col min="8765" max="8765" width="1.88671875" style="56" customWidth="1"/>
    <col min="8766" max="8770" width="0.88671875" style="56"/>
    <col min="8771" max="8771" width="2.33203125" style="56" customWidth="1"/>
    <col min="8772" max="8783" width="0.88671875" style="56"/>
    <col min="8784" max="8784" width="1.109375" style="56" customWidth="1"/>
    <col min="8785" max="8785" width="0.88671875" style="56" customWidth="1"/>
    <col min="8786" max="8787" width="0.6640625" style="56" customWidth="1"/>
    <col min="8788" max="8788" width="0.5546875" style="56" customWidth="1"/>
    <col min="8789" max="8799" width="0.88671875" style="56"/>
    <col min="8800" max="8800" width="3" style="56" customWidth="1"/>
    <col min="8801" max="8801" width="0.88671875" style="56" customWidth="1"/>
    <col min="8802" max="8806" width="0.88671875" style="56"/>
    <col min="8807" max="8807" width="0.88671875" style="56" customWidth="1"/>
    <col min="8808" max="8808" width="0.88671875" style="56"/>
    <col min="8809" max="8810" width="0.88671875" style="56" customWidth="1"/>
    <col min="8811" max="8811" width="3.88671875" style="56" customWidth="1"/>
    <col min="8812" max="8821" width="0.88671875" style="56"/>
    <col min="8822" max="8822" width="2.77734375" style="56" customWidth="1"/>
    <col min="8823" max="8828" width="0.88671875" style="56"/>
    <col min="8829" max="8829" width="1.33203125" style="56" customWidth="1"/>
    <col min="8830" max="8830" width="4.109375" style="56" customWidth="1"/>
    <col min="8831" max="8832" width="0.88671875" style="56"/>
    <col min="8833" max="8833" width="1.33203125" style="56" customWidth="1"/>
    <col min="8834" max="8834" width="1.109375" style="56" customWidth="1"/>
    <col min="8835" max="8836" width="0.88671875" style="56"/>
    <col min="8837" max="8837" width="5.5546875" style="56" customWidth="1"/>
    <col min="8838" max="8984" width="0.88671875" style="56"/>
    <col min="8985" max="8985" width="1.33203125" style="56" customWidth="1"/>
    <col min="8986" max="8994" width="0.88671875" style="56"/>
    <col min="8995" max="8995" width="1.5546875" style="56" customWidth="1"/>
    <col min="8996" max="8998" width="0.88671875" style="56"/>
    <col min="8999" max="8999" width="1.6640625" style="56" customWidth="1"/>
    <col min="9000" max="9000" width="0.88671875" style="56"/>
    <col min="9001" max="9001" width="2" style="56" customWidth="1"/>
    <col min="9002" max="9002" width="2.109375" style="56" customWidth="1"/>
    <col min="9003" max="9003" width="1.6640625" style="56" customWidth="1"/>
    <col min="9004" max="9004" width="1.44140625" style="56" customWidth="1"/>
    <col min="9005" max="9005" width="0.88671875" style="56"/>
    <col min="9006" max="9006" width="2.33203125" style="56" customWidth="1"/>
    <col min="9007" max="9014" width="0.88671875" style="56"/>
    <col min="9015" max="9015" width="2" style="56" customWidth="1"/>
    <col min="9016" max="9020" width="0.88671875" style="56"/>
    <col min="9021" max="9021" width="1.88671875" style="56" customWidth="1"/>
    <col min="9022" max="9026" width="0.88671875" style="56"/>
    <col min="9027" max="9027" width="2.33203125" style="56" customWidth="1"/>
    <col min="9028" max="9039" width="0.88671875" style="56"/>
    <col min="9040" max="9040" width="1.109375" style="56" customWidth="1"/>
    <col min="9041" max="9041" width="0.88671875" style="56" customWidth="1"/>
    <col min="9042" max="9043" width="0.6640625" style="56" customWidth="1"/>
    <col min="9044" max="9044" width="0.5546875" style="56" customWidth="1"/>
    <col min="9045" max="9055" width="0.88671875" style="56"/>
    <col min="9056" max="9056" width="3" style="56" customWidth="1"/>
    <col min="9057" max="9057" width="0.88671875" style="56" customWidth="1"/>
    <col min="9058" max="9062" width="0.88671875" style="56"/>
    <col min="9063" max="9063" width="0.88671875" style="56" customWidth="1"/>
    <col min="9064" max="9064" width="0.88671875" style="56"/>
    <col min="9065" max="9066" width="0.88671875" style="56" customWidth="1"/>
    <col min="9067" max="9067" width="3.88671875" style="56" customWidth="1"/>
    <col min="9068" max="9077" width="0.88671875" style="56"/>
    <col min="9078" max="9078" width="2.77734375" style="56" customWidth="1"/>
    <col min="9079" max="9084" width="0.88671875" style="56"/>
    <col min="9085" max="9085" width="1.33203125" style="56" customWidth="1"/>
    <col min="9086" max="9086" width="4.109375" style="56" customWidth="1"/>
    <col min="9087" max="9088" width="0.88671875" style="56"/>
    <col min="9089" max="9089" width="1.33203125" style="56" customWidth="1"/>
    <col min="9090" max="9090" width="1.109375" style="56" customWidth="1"/>
    <col min="9091" max="9092" width="0.88671875" style="56"/>
    <col min="9093" max="9093" width="5.5546875" style="56" customWidth="1"/>
    <col min="9094" max="9240" width="0.88671875" style="56"/>
    <col min="9241" max="9241" width="1.33203125" style="56" customWidth="1"/>
    <col min="9242" max="9250" width="0.88671875" style="56"/>
    <col min="9251" max="9251" width="1.5546875" style="56" customWidth="1"/>
    <col min="9252" max="9254" width="0.88671875" style="56"/>
    <col min="9255" max="9255" width="1.6640625" style="56" customWidth="1"/>
    <col min="9256" max="9256" width="0.88671875" style="56"/>
    <col min="9257" max="9257" width="2" style="56" customWidth="1"/>
    <col min="9258" max="9258" width="2.109375" style="56" customWidth="1"/>
    <col min="9259" max="9259" width="1.6640625" style="56" customWidth="1"/>
    <col min="9260" max="9260" width="1.44140625" style="56" customWidth="1"/>
    <col min="9261" max="9261" width="0.88671875" style="56"/>
    <col min="9262" max="9262" width="2.33203125" style="56" customWidth="1"/>
    <col min="9263" max="9270" width="0.88671875" style="56"/>
    <col min="9271" max="9271" width="2" style="56" customWidth="1"/>
    <col min="9272" max="9276" width="0.88671875" style="56"/>
    <col min="9277" max="9277" width="1.88671875" style="56" customWidth="1"/>
    <col min="9278" max="9282" width="0.88671875" style="56"/>
    <col min="9283" max="9283" width="2.33203125" style="56" customWidth="1"/>
    <col min="9284" max="9295" width="0.88671875" style="56"/>
    <col min="9296" max="9296" width="1.109375" style="56" customWidth="1"/>
    <col min="9297" max="9297" width="0.88671875" style="56" customWidth="1"/>
    <col min="9298" max="9299" width="0.6640625" style="56" customWidth="1"/>
    <col min="9300" max="9300" width="0.5546875" style="56" customWidth="1"/>
    <col min="9301" max="9311" width="0.88671875" style="56"/>
    <col min="9312" max="9312" width="3" style="56" customWidth="1"/>
    <col min="9313" max="9313" width="0.88671875" style="56" customWidth="1"/>
    <col min="9314" max="9318" width="0.88671875" style="56"/>
    <col min="9319" max="9319" width="0.88671875" style="56" customWidth="1"/>
    <col min="9320" max="9320" width="0.88671875" style="56"/>
    <col min="9321" max="9322" width="0.88671875" style="56" customWidth="1"/>
    <col min="9323" max="9323" width="3.88671875" style="56" customWidth="1"/>
    <col min="9324" max="9333" width="0.88671875" style="56"/>
    <col min="9334" max="9334" width="2.77734375" style="56" customWidth="1"/>
    <col min="9335" max="9340" width="0.88671875" style="56"/>
    <col min="9341" max="9341" width="1.33203125" style="56" customWidth="1"/>
    <col min="9342" max="9342" width="4.109375" style="56" customWidth="1"/>
    <col min="9343" max="9344" width="0.88671875" style="56"/>
    <col min="9345" max="9345" width="1.33203125" style="56" customWidth="1"/>
    <col min="9346" max="9346" width="1.109375" style="56" customWidth="1"/>
    <col min="9347" max="9348" width="0.88671875" style="56"/>
    <col min="9349" max="9349" width="5.5546875" style="56" customWidth="1"/>
    <col min="9350" max="9496" width="0.88671875" style="56"/>
    <col min="9497" max="9497" width="1.33203125" style="56" customWidth="1"/>
    <col min="9498" max="9506" width="0.88671875" style="56"/>
    <col min="9507" max="9507" width="1.5546875" style="56" customWidth="1"/>
    <col min="9508" max="9510" width="0.88671875" style="56"/>
    <col min="9511" max="9511" width="1.6640625" style="56" customWidth="1"/>
    <col min="9512" max="9512" width="0.88671875" style="56"/>
    <col min="9513" max="9513" width="2" style="56" customWidth="1"/>
    <col min="9514" max="9514" width="2.109375" style="56" customWidth="1"/>
    <col min="9515" max="9515" width="1.6640625" style="56" customWidth="1"/>
    <col min="9516" max="9516" width="1.44140625" style="56" customWidth="1"/>
    <col min="9517" max="9517" width="0.88671875" style="56"/>
    <col min="9518" max="9518" width="2.33203125" style="56" customWidth="1"/>
    <col min="9519" max="9526" width="0.88671875" style="56"/>
    <col min="9527" max="9527" width="2" style="56" customWidth="1"/>
    <col min="9528" max="9532" width="0.88671875" style="56"/>
    <col min="9533" max="9533" width="1.88671875" style="56" customWidth="1"/>
    <col min="9534" max="9538" width="0.88671875" style="56"/>
    <col min="9539" max="9539" width="2.33203125" style="56" customWidth="1"/>
    <col min="9540" max="9551" width="0.88671875" style="56"/>
    <col min="9552" max="9552" width="1.109375" style="56" customWidth="1"/>
    <col min="9553" max="9553" width="0.88671875" style="56" customWidth="1"/>
    <col min="9554" max="9555" width="0.6640625" style="56" customWidth="1"/>
    <col min="9556" max="9556" width="0.5546875" style="56" customWidth="1"/>
    <col min="9557" max="9567" width="0.88671875" style="56"/>
    <col min="9568" max="9568" width="3" style="56" customWidth="1"/>
    <col min="9569" max="9569" width="0.88671875" style="56" customWidth="1"/>
    <col min="9570" max="9574" width="0.88671875" style="56"/>
    <col min="9575" max="9575" width="0.88671875" style="56" customWidth="1"/>
    <col min="9576" max="9576" width="0.88671875" style="56"/>
    <col min="9577" max="9578" width="0.88671875" style="56" customWidth="1"/>
    <col min="9579" max="9579" width="3.88671875" style="56" customWidth="1"/>
    <col min="9580" max="9589" width="0.88671875" style="56"/>
    <col min="9590" max="9590" width="2.77734375" style="56" customWidth="1"/>
    <col min="9591" max="9596" width="0.88671875" style="56"/>
    <col min="9597" max="9597" width="1.33203125" style="56" customWidth="1"/>
    <col min="9598" max="9598" width="4.109375" style="56" customWidth="1"/>
    <col min="9599" max="9600" width="0.88671875" style="56"/>
    <col min="9601" max="9601" width="1.33203125" style="56" customWidth="1"/>
    <col min="9602" max="9602" width="1.109375" style="56" customWidth="1"/>
    <col min="9603" max="9604" width="0.88671875" style="56"/>
    <col min="9605" max="9605" width="5.5546875" style="56" customWidth="1"/>
    <col min="9606" max="9752" width="0.88671875" style="56"/>
    <col min="9753" max="9753" width="1.33203125" style="56" customWidth="1"/>
    <col min="9754" max="9762" width="0.88671875" style="56"/>
    <col min="9763" max="9763" width="1.5546875" style="56" customWidth="1"/>
    <col min="9764" max="9766" width="0.88671875" style="56"/>
    <col min="9767" max="9767" width="1.6640625" style="56" customWidth="1"/>
    <col min="9768" max="9768" width="0.88671875" style="56"/>
    <col min="9769" max="9769" width="2" style="56" customWidth="1"/>
    <col min="9770" max="9770" width="2.109375" style="56" customWidth="1"/>
    <col min="9771" max="9771" width="1.6640625" style="56" customWidth="1"/>
    <col min="9772" max="9772" width="1.44140625" style="56" customWidth="1"/>
    <col min="9773" max="9773" width="0.88671875" style="56"/>
    <col min="9774" max="9774" width="2.33203125" style="56" customWidth="1"/>
    <col min="9775" max="9782" width="0.88671875" style="56"/>
    <col min="9783" max="9783" width="2" style="56" customWidth="1"/>
    <col min="9784" max="9788" width="0.88671875" style="56"/>
    <col min="9789" max="9789" width="1.88671875" style="56" customWidth="1"/>
    <col min="9790" max="9794" width="0.88671875" style="56"/>
    <col min="9795" max="9795" width="2.33203125" style="56" customWidth="1"/>
    <col min="9796" max="9807" width="0.88671875" style="56"/>
    <col min="9808" max="9808" width="1.109375" style="56" customWidth="1"/>
    <col min="9809" max="9809" width="0.88671875" style="56" customWidth="1"/>
    <col min="9810" max="9811" width="0.6640625" style="56" customWidth="1"/>
    <col min="9812" max="9812" width="0.5546875" style="56" customWidth="1"/>
    <col min="9813" max="9823" width="0.88671875" style="56"/>
    <col min="9824" max="9824" width="3" style="56" customWidth="1"/>
    <col min="9825" max="9825" width="0.88671875" style="56" customWidth="1"/>
    <col min="9826" max="9830" width="0.88671875" style="56"/>
    <col min="9831" max="9831" width="0.88671875" style="56" customWidth="1"/>
    <col min="9832" max="9832" width="0.88671875" style="56"/>
    <col min="9833" max="9834" width="0.88671875" style="56" customWidth="1"/>
    <col min="9835" max="9835" width="3.88671875" style="56" customWidth="1"/>
    <col min="9836" max="9845" width="0.88671875" style="56"/>
    <col min="9846" max="9846" width="2.77734375" style="56" customWidth="1"/>
    <col min="9847" max="9852" width="0.88671875" style="56"/>
    <col min="9853" max="9853" width="1.33203125" style="56" customWidth="1"/>
    <col min="9854" max="9854" width="4.109375" style="56" customWidth="1"/>
    <col min="9855" max="9856" width="0.88671875" style="56"/>
    <col min="9857" max="9857" width="1.33203125" style="56" customWidth="1"/>
    <col min="9858" max="9858" width="1.109375" style="56" customWidth="1"/>
    <col min="9859" max="9860" width="0.88671875" style="56"/>
    <col min="9861" max="9861" width="5.5546875" style="56" customWidth="1"/>
    <col min="9862" max="10008" width="0.88671875" style="56"/>
    <col min="10009" max="10009" width="1.33203125" style="56" customWidth="1"/>
    <col min="10010" max="10018" width="0.88671875" style="56"/>
    <col min="10019" max="10019" width="1.5546875" style="56" customWidth="1"/>
    <col min="10020" max="10022" width="0.88671875" style="56"/>
    <col min="10023" max="10023" width="1.6640625" style="56" customWidth="1"/>
    <col min="10024" max="10024" width="0.88671875" style="56"/>
    <col min="10025" max="10025" width="2" style="56" customWidth="1"/>
    <col min="10026" max="10026" width="2.109375" style="56" customWidth="1"/>
    <col min="10027" max="10027" width="1.6640625" style="56" customWidth="1"/>
    <col min="10028" max="10028" width="1.44140625" style="56" customWidth="1"/>
    <col min="10029" max="10029" width="0.88671875" style="56"/>
    <col min="10030" max="10030" width="2.33203125" style="56" customWidth="1"/>
    <col min="10031" max="10038" width="0.88671875" style="56"/>
    <col min="10039" max="10039" width="2" style="56" customWidth="1"/>
    <col min="10040" max="10044" width="0.88671875" style="56"/>
    <col min="10045" max="10045" width="1.88671875" style="56" customWidth="1"/>
    <col min="10046" max="10050" width="0.88671875" style="56"/>
    <col min="10051" max="10051" width="2.33203125" style="56" customWidth="1"/>
    <col min="10052" max="10063" width="0.88671875" style="56"/>
    <col min="10064" max="10064" width="1.109375" style="56" customWidth="1"/>
    <col min="10065" max="10065" width="0.88671875" style="56" customWidth="1"/>
    <col min="10066" max="10067" width="0.6640625" style="56" customWidth="1"/>
    <col min="10068" max="10068" width="0.5546875" style="56" customWidth="1"/>
    <col min="10069" max="10079" width="0.88671875" style="56"/>
    <col min="10080" max="10080" width="3" style="56" customWidth="1"/>
    <col min="10081" max="10081" width="0.88671875" style="56" customWidth="1"/>
    <col min="10082" max="10086" width="0.88671875" style="56"/>
    <col min="10087" max="10087" width="0.88671875" style="56" customWidth="1"/>
    <col min="10088" max="10088" width="0.88671875" style="56"/>
    <col min="10089" max="10090" width="0.88671875" style="56" customWidth="1"/>
    <col min="10091" max="10091" width="3.88671875" style="56" customWidth="1"/>
    <col min="10092" max="10101" width="0.88671875" style="56"/>
    <col min="10102" max="10102" width="2.77734375" style="56" customWidth="1"/>
    <col min="10103" max="10108" width="0.88671875" style="56"/>
    <col min="10109" max="10109" width="1.33203125" style="56" customWidth="1"/>
    <col min="10110" max="10110" width="4.109375" style="56" customWidth="1"/>
    <col min="10111" max="10112" width="0.88671875" style="56"/>
    <col min="10113" max="10113" width="1.33203125" style="56" customWidth="1"/>
    <col min="10114" max="10114" width="1.109375" style="56" customWidth="1"/>
    <col min="10115" max="10116" width="0.88671875" style="56"/>
    <col min="10117" max="10117" width="5.5546875" style="56" customWidth="1"/>
    <col min="10118" max="10264" width="0.88671875" style="56"/>
    <col min="10265" max="10265" width="1.33203125" style="56" customWidth="1"/>
    <col min="10266" max="10274" width="0.88671875" style="56"/>
    <col min="10275" max="10275" width="1.5546875" style="56" customWidth="1"/>
    <col min="10276" max="10278" width="0.88671875" style="56"/>
    <col min="10279" max="10279" width="1.6640625" style="56" customWidth="1"/>
    <col min="10280" max="10280" width="0.88671875" style="56"/>
    <col min="10281" max="10281" width="2" style="56" customWidth="1"/>
    <col min="10282" max="10282" width="2.109375" style="56" customWidth="1"/>
    <col min="10283" max="10283" width="1.6640625" style="56" customWidth="1"/>
    <col min="10284" max="10284" width="1.44140625" style="56" customWidth="1"/>
    <col min="10285" max="10285" width="0.88671875" style="56"/>
    <col min="10286" max="10286" width="2.33203125" style="56" customWidth="1"/>
    <col min="10287" max="10294" width="0.88671875" style="56"/>
    <col min="10295" max="10295" width="2" style="56" customWidth="1"/>
    <col min="10296" max="10300" width="0.88671875" style="56"/>
    <col min="10301" max="10301" width="1.88671875" style="56" customWidth="1"/>
    <col min="10302" max="10306" width="0.88671875" style="56"/>
    <col min="10307" max="10307" width="2.33203125" style="56" customWidth="1"/>
    <col min="10308" max="10319" width="0.88671875" style="56"/>
    <col min="10320" max="10320" width="1.109375" style="56" customWidth="1"/>
    <col min="10321" max="10321" width="0.88671875" style="56" customWidth="1"/>
    <col min="10322" max="10323" width="0.6640625" style="56" customWidth="1"/>
    <col min="10324" max="10324" width="0.5546875" style="56" customWidth="1"/>
    <col min="10325" max="10335" width="0.88671875" style="56"/>
    <col min="10336" max="10336" width="3" style="56" customWidth="1"/>
    <col min="10337" max="10337" width="0.88671875" style="56" customWidth="1"/>
    <col min="10338" max="10342" width="0.88671875" style="56"/>
    <col min="10343" max="10343" width="0.88671875" style="56" customWidth="1"/>
    <col min="10344" max="10344" width="0.88671875" style="56"/>
    <col min="10345" max="10346" width="0.88671875" style="56" customWidth="1"/>
    <col min="10347" max="10347" width="3.88671875" style="56" customWidth="1"/>
    <col min="10348" max="10357" width="0.88671875" style="56"/>
    <col min="10358" max="10358" width="2.77734375" style="56" customWidth="1"/>
    <col min="10359" max="10364" width="0.88671875" style="56"/>
    <col min="10365" max="10365" width="1.33203125" style="56" customWidth="1"/>
    <col min="10366" max="10366" width="4.109375" style="56" customWidth="1"/>
    <col min="10367" max="10368" width="0.88671875" style="56"/>
    <col min="10369" max="10369" width="1.33203125" style="56" customWidth="1"/>
    <col min="10370" max="10370" width="1.109375" style="56" customWidth="1"/>
    <col min="10371" max="10372" width="0.88671875" style="56"/>
    <col min="10373" max="10373" width="5.5546875" style="56" customWidth="1"/>
    <col min="10374" max="10520" width="0.88671875" style="56"/>
    <col min="10521" max="10521" width="1.33203125" style="56" customWidth="1"/>
    <col min="10522" max="10530" width="0.88671875" style="56"/>
    <col min="10531" max="10531" width="1.5546875" style="56" customWidth="1"/>
    <col min="10532" max="10534" width="0.88671875" style="56"/>
    <col min="10535" max="10535" width="1.6640625" style="56" customWidth="1"/>
    <col min="10536" max="10536" width="0.88671875" style="56"/>
    <col min="10537" max="10537" width="2" style="56" customWidth="1"/>
    <col min="10538" max="10538" width="2.109375" style="56" customWidth="1"/>
    <col min="10539" max="10539" width="1.6640625" style="56" customWidth="1"/>
    <col min="10540" max="10540" width="1.44140625" style="56" customWidth="1"/>
    <col min="10541" max="10541" width="0.88671875" style="56"/>
    <col min="10542" max="10542" width="2.33203125" style="56" customWidth="1"/>
    <col min="10543" max="10550" width="0.88671875" style="56"/>
    <col min="10551" max="10551" width="2" style="56" customWidth="1"/>
    <col min="10552" max="10556" width="0.88671875" style="56"/>
    <col min="10557" max="10557" width="1.88671875" style="56" customWidth="1"/>
    <col min="10558" max="10562" width="0.88671875" style="56"/>
    <col min="10563" max="10563" width="2.33203125" style="56" customWidth="1"/>
    <col min="10564" max="10575" width="0.88671875" style="56"/>
    <col min="10576" max="10576" width="1.109375" style="56" customWidth="1"/>
    <col min="10577" max="10577" width="0.88671875" style="56" customWidth="1"/>
    <col min="10578" max="10579" width="0.6640625" style="56" customWidth="1"/>
    <col min="10580" max="10580" width="0.5546875" style="56" customWidth="1"/>
    <col min="10581" max="10591" width="0.88671875" style="56"/>
    <col min="10592" max="10592" width="3" style="56" customWidth="1"/>
    <col min="10593" max="10593" width="0.88671875" style="56" customWidth="1"/>
    <col min="10594" max="10598" width="0.88671875" style="56"/>
    <col min="10599" max="10599" width="0.88671875" style="56" customWidth="1"/>
    <col min="10600" max="10600" width="0.88671875" style="56"/>
    <col min="10601" max="10602" width="0.88671875" style="56" customWidth="1"/>
    <col min="10603" max="10603" width="3.88671875" style="56" customWidth="1"/>
    <col min="10604" max="10613" width="0.88671875" style="56"/>
    <col min="10614" max="10614" width="2.77734375" style="56" customWidth="1"/>
    <col min="10615" max="10620" width="0.88671875" style="56"/>
    <col min="10621" max="10621" width="1.33203125" style="56" customWidth="1"/>
    <col min="10622" max="10622" width="4.109375" style="56" customWidth="1"/>
    <col min="10623" max="10624" width="0.88671875" style="56"/>
    <col min="10625" max="10625" width="1.33203125" style="56" customWidth="1"/>
    <col min="10626" max="10626" width="1.109375" style="56" customWidth="1"/>
    <col min="10627" max="10628" width="0.88671875" style="56"/>
    <col min="10629" max="10629" width="5.5546875" style="56" customWidth="1"/>
    <col min="10630" max="10776" width="0.88671875" style="56"/>
    <col min="10777" max="10777" width="1.33203125" style="56" customWidth="1"/>
    <col min="10778" max="10786" width="0.88671875" style="56"/>
    <col min="10787" max="10787" width="1.5546875" style="56" customWidth="1"/>
    <col min="10788" max="10790" width="0.88671875" style="56"/>
    <col min="10791" max="10791" width="1.6640625" style="56" customWidth="1"/>
    <col min="10792" max="10792" width="0.88671875" style="56"/>
    <col min="10793" max="10793" width="2" style="56" customWidth="1"/>
    <col min="10794" max="10794" width="2.109375" style="56" customWidth="1"/>
    <col min="10795" max="10795" width="1.6640625" style="56" customWidth="1"/>
    <col min="10796" max="10796" width="1.44140625" style="56" customWidth="1"/>
    <col min="10797" max="10797" width="0.88671875" style="56"/>
    <col min="10798" max="10798" width="2.33203125" style="56" customWidth="1"/>
    <col min="10799" max="10806" width="0.88671875" style="56"/>
    <col min="10807" max="10807" width="2" style="56" customWidth="1"/>
    <col min="10808" max="10812" width="0.88671875" style="56"/>
    <col min="10813" max="10813" width="1.88671875" style="56" customWidth="1"/>
    <col min="10814" max="10818" width="0.88671875" style="56"/>
    <col min="10819" max="10819" width="2.33203125" style="56" customWidth="1"/>
    <col min="10820" max="10831" width="0.88671875" style="56"/>
    <col min="10832" max="10832" width="1.109375" style="56" customWidth="1"/>
    <col min="10833" max="10833" width="0.88671875" style="56" customWidth="1"/>
    <col min="10834" max="10835" width="0.6640625" style="56" customWidth="1"/>
    <col min="10836" max="10836" width="0.5546875" style="56" customWidth="1"/>
    <col min="10837" max="10847" width="0.88671875" style="56"/>
    <col min="10848" max="10848" width="3" style="56" customWidth="1"/>
    <col min="10849" max="10849" width="0.88671875" style="56" customWidth="1"/>
    <col min="10850" max="10854" width="0.88671875" style="56"/>
    <col min="10855" max="10855" width="0.88671875" style="56" customWidth="1"/>
    <col min="10856" max="10856" width="0.88671875" style="56"/>
    <col min="10857" max="10858" width="0.88671875" style="56" customWidth="1"/>
    <col min="10859" max="10859" width="3.88671875" style="56" customWidth="1"/>
    <col min="10860" max="10869" width="0.88671875" style="56"/>
    <col min="10870" max="10870" width="2.77734375" style="56" customWidth="1"/>
    <col min="10871" max="10876" width="0.88671875" style="56"/>
    <col min="10877" max="10877" width="1.33203125" style="56" customWidth="1"/>
    <col min="10878" max="10878" width="4.109375" style="56" customWidth="1"/>
    <col min="10879" max="10880" width="0.88671875" style="56"/>
    <col min="10881" max="10881" width="1.33203125" style="56" customWidth="1"/>
    <col min="10882" max="10882" width="1.109375" style="56" customWidth="1"/>
    <col min="10883" max="10884" width="0.88671875" style="56"/>
    <col min="10885" max="10885" width="5.5546875" style="56" customWidth="1"/>
    <col min="10886" max="11032" width="0.88671875" style="56"/>
    <col min="11033" max="11033" width="1.33203125" style="56" customWidth="1"/>
    <col min="11034" max="11042" width="0.88671875" style="56"/>
    <col min="11043" max="11043" width="1.5546875" style="56" customWidth="1"/>
    <col min="11044" max="11046" width="0.88671875" style="56"/>
    <col min="11047" max="11047" width="1.6640625" style="56" customWidth="1"/>
    <col min="11048" max="11048" width="0.88671875" style="56"/>
    <col min="11049" max="11049" width="2" style="56" customWidth="1"/>
    <col min="11050" max="11050" width="2.109375" style="56" customWidth="1"/>
    <col min="11051" max="11051" width="1.6640625" style="56" customWidth="1"/>
    <col min="11052" max="11052" width="1.44140625" style="56" customWidth="1"/>
    <col min="11053" max="11053" width="0.88671875" style="56"/>
    <col min="11054" max="11054" width="2.33203125" style="56" customWidth="1"/>
    <col min="11055" max="11062" width="0.88671875" style="56"/>
    <col min="11063" max="11063" width="2" style="56" customWidth="1"/>
    <col min="11064" max="11068" width="0.88671875" style="56"/>
    <col min="11069" max="11069" width="1.88671875" style="56" customWidth="1"/>
    <col min="11070" max="11074" width="0.88671875" style="56"/>
    <col min="11075" max="11075" width="2.33203125" style="56" customWidth="1"/>
    <col min="11076" max="11087" width="0.88671875" style="56"/>
    <col min="11088" max="11088" width="1.109375" style="56" customWidth="1"/>
    <col min="11089" max="11089" width="0.88671875" style="56" customWidth="1"/>
    <col min="11090" max="11091" width="0.6640625" style="56" customWidth="1"/>
    <col min="11092" max="11092" width="0.5546875" style="56" customWidth="1"/>
    <col min="11093" max="11103" width="0.88671875" style="56"/>
    <col min="11104" max="11104" width="3" style="56" customWidth="1"/>
    <col min="11105" max="11105" width="0.88671875" style="56" customWidth="1"/>
    <col min="11106" max="11110" width="0.88671875" style="56"/>
    <col min="11111" max="11111" width="0.88671875" style="56" customWidth="1"/>
    <col min="11112" max="11112" width="0.88671875" style="56"/>
    <col min="11113" max="11114" width="0.88671875" style="56" customWidth="1"/>
    <col min="11115" max="11115" width="3.88671875" style="56" customWidth="1"/>
    <col min="11116" max="11125" width="0.88671875" style="56"/>
    <col min="11126" max="11126" width="2.77734375" style="56" customWidth="1"/>
    <col min="11127" max="11132" width="0.88671875" style="56"/>
    <col min="11133" max="11133" width="1.33203125" style="56" customWidth="1"/>
    <col min="11134" max="11134" width="4.109375" style="56" customWidth="1"/>
    <col min="11135" max="11136" width="0.88671875" style="56"/>
    <col min="11137" max="11137" width="1.33203125" style="56" customWidth="1"/>
    <col min="11138" max="11138" width="1.109375" style="56" customWidth="1"/>
    <col min="11139" max="11140" width="0.88671875" style="56"/>
    <col min="11141" max="11141" width="5.5546875" style="56" customWidth="1"/>
    <col min="11142" max="11288" width="0.88671875" style="56"/>
    <col min="11289" max="11289" width="1.33203125" style="56" customWidth="1"/>
    <col min="11290" max="11298" width="0.88671875" style="56"/>
    <col min="11299" max="11299" width="1.5546875" style="56" customWidth="1"/>
    <col min="11300" max="11302" width="0.88671875" style="56"/>
    <col min="11303" max="11303" width="1.6640625" style="56" customWidth="1"/>
    <col min="11304" max="11304" width="0.88671875" style="56"/>
    <col min="11305" max="11305" width="2" style="56" customWidth="1"/>
    <col min="11306" max="11306" width="2.109375" style="56" customWidth="1"/>
    <col min="11307" max="11307" width="1.6640625" style="56" customWidth="1"/>
    <col min="11308" max="11308" width="1.44140625" style="56" customWidth="1"/>
    <col min="11309" max="11309" width="0.88671875" style="56"/>
    <col min="11310" max="11310" width="2.33203125" style="56" customWidth="1"/>
    <col min="11311" max="11318" width="0.88671875" style="56"/>
    <col min="11319" max="11319" width="2" style="56" customWidth="1"/>
    <col min="11320" max="11324" width="0.88671875" style="56"/>
    <col min="11325" max="11325" width="1.88671875" style="56" customWidth="1"/>
    <col min="11326" max="11330" width="0.88671875" style="56"/>
    <col min="11331" max="11331" width="2.33203125" style="56" customWidth="1"/>
    <col min="11332" max="11343" width="0.88671875" style="56"/>
    <col min="11344" max="11344" width="1.109375" style="56" customWidth="1"/>
    <col min="11345" max="11345" width="0.88671875" style="56" customWidth="1"/>
    <col min="11346" max="11347" width="0.6640625" style="56" customWidth="1"/>
    <col min="11348" max="11348" width="0.5546875" style="56" customWidth="1"/>
    <col min="11349" max="11359" width="0.88671875" style="56"/>
    <col min="11360" max="11360" width="3" style="56" customWidth="1"/>
    <col min="11361" max="11361" width="0.88671875" style="56" customWidth="1"/>
    <col min="11362" max="11366" width="0.88671875" style="56"/>
    <col min="11367" max="11367" width="0.88671875" style="56" customWidth="1"/>
    <col min="11368" max="11368" width="0.88671875" style="56"/>
    <col min="11369" max="11370" width="0.88671875" style="56" customWidth="1"/>
    <col min="11371" max="11371" width="3.88671875" style="56" customWidth="1"/>
    <col min="11372" max="11381" width="0.88671875" style="56"/>
    <col min="11382" max="11382" width="2.77734375" style="56" customWidth="1"/>
    <col min="11383" max="11388" width="0.88671875" style="56"/>
    <col min="11389" max="11389" width="1.33203125" style="56" customWidth="1"/>
    <col min="11390" max="11390" width="4.109375" style="56" customWidth="1"/>
    <col min="11391" max="11392" width="0.88671875" style="56"/>
    <col min="11393" max="11393" width="1.33203125" style="56" customWidth="1"/>
    <col min="11394" max="11394" width="1.109375" style="56" customWidth="1"/>
    <col min="11395" max="11396" width="0.88671875" style="56"/>
    <col min="11397" max="11397" width="5.5546875" style="56" customWidth="1"/>
    <col min="11398" max="11544" width="0.88671875" style="56"/>
    <col min="11545" max="11545" width="1.33203125" style="56" customWidth="1"/>
    <col min="11546" max="11554" width="0.88671875" style="56"/>
    <col min="11555" max="11555" width="1.5546875" style="56" customWidth="1"/>
    <col min="11556" max="11558" width="0.88671875" style="56"/>
    <col min="11559" max="11559" width="1.6640625" style="56" customWidth="1"/>
    <col min="11560" max="11560" width="0.88671875" style="56"/>
    <col min="11561" max="11561" width="2" style="56" customWidth="1"/>
    <col min="11562" max="11562" width="2.109375" style="56" customWidth="1"/>
    <col min="11563" max="11563" width="1.6640625" style="56" customWidth="1"/>
    <col min="11564" max="11564" width="1.44140625" style="56" customWidth="1"/>
    <col min="11565" max="11565" width="0.88671875" style="56"/>
    <col min="11566" max="11566" width="2.33203125" style="56" customWidth="1"/>
    <col min="11567" max="11574" width="0.88671875" style="56"/>
    <col min="11575" max="11575" width="2" style="56" customWidth="1"/>
    <col min="11576" max="11580" width="0.88671875" style="56"/>
    <col min="11581" max="11581" width="1.88671875" style="56" customWidth="1"/>
    <col min="11582" max="11586" width="0.88671875" style="56"/>
    <col min="11587" max="11587" width="2.33203125" style="56" customWidth="1"/>
    <col min="11588" max="11599" width="0.88671875" style="56"/>
    <col min="11600" max="11600" width="1.109375" style="56" customWidth="1"/>
    <col min="11601" max="11601" width="0.88671875" style="56" customWidth="1"/>
    <col min="11602" max="11603" width="0.6640625" style="56" customWidth="1"/>
    <col min="11604" max="11604" width="0.5546875" style="56" customWidth="1"/>
    <col min="11605" max="11615" width="0.88671875" style="56"/>
    <col min="11616" max="11616" width="3" style="56" customWidth="1"/>
    <col min="11617" max="11617" width="0.88671875" style="56" customWidth="1"/>
    <col min="11618" max="11622" width="0.88671875" style="56"/>
    <col min="11623" max="11623" width="0.88671875" style="56" customWidth="1"/>
    <col min="11624" max="11624" width="0.88671875" style="56"/>
    <col min="11625" max="11626" width="0.88671875" style="56" customWidth="1"/>
    <col min="11627" max="11627" width="3.88671875" style="56" customWidth="1"/>
    <col min="11628" max="11637" width="0.88671875" style="56"/>
    <col min="11638" max="11638" width="2.77734375" style="56" customWidth="1"/>
    <col min="11639" max="11644" width="0.88671875" style="56"/>
    <col min="11645" max="11645" width="1.33203125" style="56" customWidth="1"/>
    <col min="11646" max="11646" width="4.109375" style="56" customWidth="1"/>
    <col min="11647" max="11648" width="0.88671875" style="56"/>
    <col min="11649" max="11649" width="1.33203125" style="56" customWidth="1"/>
    <col min="11650" max="11650" width="1.109375" style="56" customWidth="1"/>
    <col min="11651" max="11652" width="0.88671875" style="56"/>
    <col min="11653" max="11653" width="5.5546875" style="56" customWidth="1"/>
    <col min="11654" max="11800" width="0.88671875" style="56"/>
    <col min="11801" max="11801" width="1.33203125" style="56" customWidth="1"/>
    <col min="11802" max="11810" width="0.88671875" style="56"/>
    <col min="11811" max="11811" width="1.5546875" style="56" customWidth="1"/>
    <col min="11812" max="11814" width="0.88671875" style="56"/>
    <col min="11815" max="11815" width="1.6640625" style="56" customWidth="1"/>
    <col min="11816" max="11816" width="0.88671875" style="56"/>
    <col min="11817" max="11817" width="2" style="56" customWidth="1"/>
    <col min="11818" max="11818" width="2.109375" style="56" customWidth="1"/>
    <col min="11819" max="11819" width="1.6640625" style="56" customWidth="1"/>
    <col min="11820" max="11820" width="1.44140625" style="56" customWidth="1"/>
    <col min="11821" max="11821" width="0.88671875" style="56"/>
    <col min="11822" max="11822" width="2.33203125" style="56" customWidth="1"/>
    <col min="11823" max="11830" width="0.88671875" style="56"/>
    <col min="11831" max="11831" width="2" style="56" customWidth="1"/>
    <col min="11832" max="11836" width="0.88671875" style="56"/>
    <col min="11837" max="11837" width="1.88671875" style="56" customWidth="1"/>
    <col min="11838" max="11842" width="0.88671875" style="56"/>
    <col min="11843" max="11843" width="2.33203125" style="56" customWidth="1"/>
    <col min="11844" max="11855" width="0.88671875" style="56"/>
    <col min="11856" max="11856" width="1.109375" style="56" customWidth="1"/>
    <col min="11857" max="11857" width="0.88671875" style="56" customWidth="1"/>
    <col min="11858" max="11859" width="0.6640625" style="56" customWidth="1"/>
    <col min="11860" max="11860" width="0.5546875" style="56" customWidth="1"/>
    <col min="11861" max="11871" width="0.88671875" style="56"/>
    <col min="11872" max="11872" width="3" style="56" customWidth="1"/>
    <col min="11873" max="11873" width="0.88671875" style="56" customWidth="1"/>
    <col min="11874" max="11878" width="0.88671875" style="56"/>
    <col min="11879" max="11879" width="0.88671875" style="56" customWidth="1"/>
    <col min="11880" max="11880" width="0.88671875" style="56"/>
    <col min="11881" max="11882" width="0.88671875" style="56" customWidth="1"/>
    <col min="11883" max="11883" width="3.88671875" style="56" customWidth="1"/>
    <col min="11884" max="11893" width="0.88671875" style="56"/>
    <col min="11894" max="11894" width="2.77734375" style="56" customWidth="1"/>
    <col min="11895" max="11900" width="0.88671875" style="56"/>
    <col min="11901" max="11901" width="1.33203125" style="56" customWidth="1"/>
    <col min="11902" max="11902" width="4.109375" style="56" customWidth="1"/>
    <col min="11903" max="11904" width="0.88671875" style="56"/>
    <col min="11905" max="11905" width="1.33203125" style="56" customWidth="1"/>
    <col min="11906" max="11906" width="1.109375" style="56" customWidth="1"/>
    <col min="11907" max="11908" width="0.88671875" style="56"/>
    <col min="11909" max="11909" width="5.5546875" style="56" customWidth="1"/>
    <col min="11910" max="12056" width="0.88671875" style="56"/>
    <col min="12057" max="12057" width="1.33203125" style="56" customWidth="1"/>
    <col min="12058" max="12066" width="0.88671875" style="56"/>
    <col min="12067" max="12067" width="1.5546875" style="56" customWidth="1"/>
    <col min="12068" max="12070" width="0.88671875" style="56"/>
    <col min="12071" max="12071" width="1.6640625" style="56" customWidth="1"/>
    <col min="12072" max="12072" width="0.88671875" style="56"/>
    <col min="12073" max="12073" width="2" style="56" customWidth="1"/>
    <col min="12074" max="12074" width="2.109375" style="56" customWidth="1"/>
    <col min="12075" max="12075" width="1.6640625" style="56" customWidth="1"/>
    <col min="12076" max="12076" width="1.44140625" style="56" customWidth="1"/>
    <col min="12077" max="12077" width="0.88671875" style="56"/>
    <col min="12078" max="12078" width="2.33203125" style="56" customWidth="1"/>
    <col min="12079" max="12086" width="0.88671875" style="56"/>
    <col min="12087" max="12087" width="2" style="56" customWidth="1"/>
    <col min="12088" max="12092" width="0.88671875" style="56"/>
    <col min="12093" max="12093" width="1.88671875" style="56" customWidth="1"/>
    <col min="12094" max="12098" width="0.88671875" style="56"/>
    <col min="12099" max="12099" width="2.33203125" style="56" customWidth="1"/>
    <col min="12100" max="12111" width="0.88671875" style="56"/>
    <col min="12112" max="12112" width="1.109375" style="56" customWidth="1"/>
    <col min="12113" max="12113" width="0.88671875" style="56" customWidth="1"/>
    <col min="12114" max="12115" width="0.6640625" style="56" customWidth="1"/>
    <col min="12116" max="12116" width="0.5546875" style="56" customWidth="1"/>
    <col min="12117" max="12127" width="0.88671875" style="56"/>
    <col min="12128" max="12128" width="3" style="56" customWidth="1"/>
    <col min="12129" max="12129" width="0.88671875" style="56" customWidth="1"/>
    <col min="12130" max="12134" width="0.88671875" style="56"/>
    <col min="12135" max="12135" width="0.88671875" style="56" customWidth="1"/>
    <col min="12136" max="12136" width="0.88671875" style="56"/>
    <col min="12137" max="12138" width="0.88671875" style="56" customWidth="1"/>
    <col min="12139" max="12139" width="3.88671875" style="56" customWidth="1"/>
    <col min="12140" max="12149" width="0.88671875" style="56"/>
    <col min="12150" max="12150" width="2.77734375" style="56" customWidth="1"/>
    <col min="12151" max="12156" width="0.88671875" style="56"/>
    <col min="12157" max="12157" width="1.33203125" style="56" customWidth="1"/>
    <col min="12158" max="12158" width="4.109375" style="56" customWidth="1"/>
    <col min="12159" max="12160" width="0.88671875" style="56"/>
    <col min="12161" max="12161" width="1.33203125" style="56" customWidth="1"/>
    <col min="12162" max="12162" width="1.109375" style="56" customWidth="1"/>
    <col min="12163" max="12164" width="0.88671875" style="56"/>
    <col min="12165" max="12165" width="5.5546875" style="56" customWidth="1"/>
    <col min="12166" max="12312" width="0.88671875" style="56"/>
    <col min="12313" max="12313" width="1.33203125" style="56" customWidth="1"/>
    <col min="12314" max="12322" width="0.88671875" style="56"/>
    <col min="12323" max="12323" width="1.5546875" style="56" customWidth="1"/>
    <col min="12324" max="12326" width="0.88671875" style="56"/>
    <col min="12327" max="12327" width="1.6640625" style="56" customWidth="1"/>
    <col min="12328" max="12328" width="0.88671875" style="56"/>
    <col min="12329" max="12329" width="2" style="56" customWidth="1"/>
    <col min="12330" max="12330" width="2.109375" style="56" customWidth="1"/>
    <col min="12331" max="12331" width="1.6640625" style="56" customWidth="1"/>
    <col min="12332" max="12332" width="1.44140625" style="56" customWidth="1"/>
    <col min="12333" max="12333" width="0.88671875" style="56"/>
    <col min="12334" max="12334" width="2.33203125" style="56" customWidth="1"/>
    <col min="12335" max="12342" width="0.88671875" style="56"/>
    <col min="12343" max="12343" width="2" style="56" customWidth="1"/>
    <col min="12344" max="12348" width="0.88671875" style="56"/>
    <col min="12349" max="12349" width="1.88671875" style="56" customWidth="1"/>
    <col min="12350" max="12354" width="0.88671875" style="56"/>
    <col min="12355" max="12355" width="2.33203125" style="56" customWidth="1"/>
    <col min="12356" max="12367" width="0.88671875" style="56"/>
    <col min="12368" max="12368" width="1.109375" style="56" customWidth="1"/>
    <col min="12369" max="12369" width="0.88671875" style="56" customWidth="1"/>
    <col min="12370" max="12371" width="0.6640625" style="56" customWidth="1"/>
    <col min="12372" max="12372" width="0.5546875" style="56" customWidth="1"/>
    <col min="12373" max="12383" width="0.88671875" style="56"/>
    <col min="12384" max="12384" width="3" style="56" customWidth="1"/>
    <col min="12385" max="12385" width="0.88671875" style="56" customWidth="1"/>
    <col min="12386" max="12390" width="0.88671875" style="56"/>
    <col min="12391" max="12391" width="0.88671875" style="56" customWidth="1"/>
    <col min="12392" max="12392" width="0.88671875" style="56"/>
    <col min="12393" max="12394" width="0.88671875" style="56" customWidth="1"/>
    <col min="12395" max="12395" width="3.88671875" style="56" customWidth="1"/>
    <col min="12396" max="12405" width="0.88671875" style="56"/>
    <col min="12406" max="12406" width="2.77734375" style="56" customWidth="1"/>
    <col min="12407" max="12412" width="0.88671875" style="56"/>
    <col min="12413" max="12413" width="1.33203125" style="56" customWidth="1"/>
    <col min="12414" max="12414" width="4.109375" style="56" customWidth="1"/>
    <col min="12415" max="12416" width="0.88671875" style="56"/>
    <col min="12417" max="12417" width="1.33203125" style="56" customWidth="1"/>
    <col min="12418" max="12418" width="1.109375" style="56" customWidth="1"/>
    <col min="12419" max="12420" width="0.88671875" style="56"/>
    <col min="12421" max="12421" width="5.5546875" style="56" customWidth="1"/>
    <col min="12422" max="12568" width="0.88671875" style="56"/>
    <col min="12569" max="12569" width="1.33203125" style="56" customWidth="1"/>
    <col min="12570" max="12578" width="0.88671875" style="56"/>
    <col min="12579" max="12579" width="1.5546875" style="56" customWidth="1"/>
    <col min="12580" max="12582" width="0.88671875" style="56"/>
    <col min="12583" max="12583" width="1.6640625" style="56" customWidth="1"/>
    <col min="12584" max="12584" width="0.88671875" style="56"/>
    <col min="12585" max="12585" width="2" style="56" customWidth="1"/>
    <col min="12586" max="12586" width="2.109375" style="56" customWidth="1"/>
    <col min="12587" max="12587" width="1.6640625" style="56" customWidth="1"/>
    <col min="12588" max="12588" width="1.44140625" style="56" customWidth="1"/>
    <col min="12589" max="12589" width="0.88671875" style="56"/>
    <col min="12590" max="12590" width="2.33203125" style="56" customWidth="1"/>
    <col min="12591" max="12598" width="0.88671875" style="56"/>
    <col min="12599" max="12599" width="2" style="56" customWidth="1"/>
    <col min="12600" max="12604" width="0.88671875" style="56"/>
    <col min="12605" max="12605" width="1.88671875" style="56" customWidth="1"/>
    <col min="12606" max="12610" width="0.88671875" style="56"/>
    <col min="12611" max="12611" width="2.33203125" style="56" customWidth="1"/>
    <col min="12612" max="12623" width="0.88671875" style="56"/>
    <col min="12624" max="12624" width="1.109375" style="56" customWidth="1"/>
    <col min="12625" max="12625" width="0.88671875" style="56" customWidth="1"/>
    <col min="12626" max="12627" width="0.6640625" style="56" customWidth="1"/>
    <col min="12628" max="12628" width="0.5546875" style="56" customWidth="1"/>
    <col min="12629" max="12639" width="0.88671875" style="56"/>
    <col min="12640" max="12640" width="3" style="56" customWidth="1"/>
    <col min="12641" max="12641" width="0.88671875" style="56" customWidth="1"/>
    <col min="12642" max="12646" width="0.88671875" style="56"/>
    <col min="12647" max="12647" width="0.88671875" style="56" customWidth="1"/>
    <col min="12648" max="12648" width="0.88671875" style="56"/>
    <col min="12649" max="12650" width="0.88671875" style="56" customWidth="1"/>
    <col min="12651" max="12651" width="3.88671875" style="56" customWidth="1"/>
    <col min="12652" max="12661" width="0.88671875" style="56"/>
    <col min="12662" max="12662" width="2.77734375" style="56" customWidth="1"/>
    <col min="12663" max="12668" width="0.88671875" style="56"/>
    <col min="12669" max="12669" width="1.33203125" style="56" customWidth="1"/>
    <col min="12670" max="12670" width="4.109375" style="56" customWidth="1"/>
    <col min="12671" max="12672" width="0.88671875" style="56"/>
    <col min="12673" max="12673" width="1.33203125" style="56" customWidth="1"/>
    <col min="12674" max="12674" width="1.109375" style="56" customWidth="1"/>
    <col min="12675" max="12676" width="0.88671875" style="56"/>
    <col min="12677" max="12677" width="5.5546875" style="56" customWidth="1"/>
    <col min="12678" max="12824" width="0.88671875" style="56"/>
    <col min="12825" max="12825" width="1.33203125" style="56" customWidth="1"/>
    <col min="12826" max="12834" width="0.88671875" style="56"/>
    <col min="12835" max="12835" width="1.5546875" style="56" customWidth="1"/>
    <col min="12836" max="12838" width="0.88671875" style="56"/>
    <col min="12839" max="12839" width="1.6640625" style="56" customWidth="1"/>
    <col min="12840" max="12840" width="0.88671875" style="56"/>
    <col min="12841" max="12841" width="2" style="56" customWidth="1"/>
    <col min="12842" max="12842" width="2.109375" style="56" customWidth="1"/>
    <col min="12843" max="12843" width="1.6640625" style="56" customWidth="1"/>
    <col min="12844" max="12844" width="1.44140625" style="56" customWidth="1"/>
    <col min="12845" max="12845" width="0.88671875" style="56"/>
    <col min="12846" max="12846" width="2.33203125" style="56" customWidth="1"/>
    <col min="12847" max="12854" width="0.88671875" style="56"/>
    <col min="12855" max="12855" width="2" style="56" customWidth="1"/>
    <col min="12856" max="12860" width="0.88671875" style="56"/>
    <col min="12861" max="12861" width="1.88671875" style="56" customWidth="1"/>
    <col min="12862" max="12866" width="0.88671875" style="56"/>
    <col min="12867" max="12867" width="2.33203125" style="56" customWidth="1"/>
    <col min="12868" max="12879" width="0.88671875" style="56"/>
    <col min="12880" max="12880" width="1.109375" style="56" customWidth="1"/>
    <col min="12881" max="12881" width="0.88671875" style="56" customWidth="1"/>
    <col min="12882" max="12883" width="0.6640625" style="56" customWidth="1"/>
    <col min="12884" max="12884" width="0.5546875" style="56" customWidth="1"/>
    <col min="12885" max="12895" width="0.88671875" style="56"/>
    <col min="12896" max="12896" width="3" style="56" customWidth="1"/>
    <col min="12897" max="12897" width="0.88671875" style="56" customWidth="1"/>
    <col min="12898" max="12902" width="0.88671875" style="56"/>
    <col min="12903" max="12903" width="0.88671875" style="56" customWidth="1"/>
    <col min="12904" max="12904" width="0.88671875" style="56"/>
    <col min="12905" max="12906" width="0.88671875" style="56" customWidth="1"/>
    <col min="12907" max="12907" width="3.88671875" style="56" customWidth="1"/>
    <col min="12908" max="12917" width="0.88671875" style="56"/>
    <col min="12918" max="12918" width="2.77734375" style="56" customWidth="1"/>
    <col min="12919" max="12924" width="0.88671875" style="56"/>
    <col min="12925" max="12925" width="1.33203125" style="56" customWidth="1"/>
    <col min="12926" max="12926" width="4.109375" style="56" customWidth="1"/>
    <col min="12927" max="12928" width="0.88671875" style="56"/>
    <col min="12929" max="12929" width="1.33203125" style="56" customWidth="1"/>
    <col min="12930" max="12930" width="1.109375" style="56" customWidth="1"/>
    <col min="12931" max="12932" width="0.88671875" style="56"/>
    <col min="12933" max="12933" width="5.5546875" style="56" customWidth="1"/>
    <col min="12934" max="13080" width="0.88671875" style="56"/>
    <col min="13081" max="13081" width="1.33203125" style="56" customWidth="1"/>
    <col min="13082" max="13090" width="0.88671875" style="56"/>
    <col min="13091" max="13091" width="1.5546875" style="56" customWidth="1"/>
    <col min="13092" max="13094" width="0.88671875" style="56"/>
    <col min="13095" max="13095" width="1.6640625" style="56" customWidth="1"/>
    <col min="13096" max="13096" width="0.88671875" style="56"/>
    <col min="13097" max="13097" width="2" style="56" customWidth="1"/>
    <col min="13098" max="13098" width="2.109375" style="56" customWidth="1"/>
    <col min="13099" max="13099" width="1.6640625" style="56" customWidth="1"/>
    <col min="13100" max="13100" width="1.44140625" style="56" customWidth="1"/>
    <col min="13101" max="13101" width="0.88671875" style="56"/>
    <col min="13102" max="13102" width="2.33203125" style="56" customWidth="1"/>
    <col min="13103" max="13110" width="0.88671875" style="56"/>
    <col min="13111" max="13111" width="2" style="56" customWidth="1"/>
    <col min="13112" max="13116" width="0.88671875" style="56"/>
    <col min="13117" max="13117" width="1.88671875" style="56" customWidth="1"/>
    <col min="13118" max="13122" width="0.88671875" style="56"/>
    <col min="13123" max="13123" width="2.33203125" style="56" customWidth="1"/>
    <col min="13124" max="13135" width="0.88671875" style="56"/>
    <col min="13136" max="13136" width="1.109375" style="56" customWidth="1"/>
    <col min="13137" max="13137" width="0.88671875" style="56" customWidth="1"/>
    <col min="13138" max="13139" width="0.6640625" style="56" customWidth="1"/>
    <col min="13140" max="13140" width="0.5546875" style="56" customWidth="1"/>
    <col min="13141" max="13151" width="0.88671875" style="56"/>
    <col min="13152" max="13152" width="3" style="56" customWidth="1"/>
    <col min="13153" max="13153" width="0.88671875" style="56" customWidth="1"/>
    <col min="13154" max="13158" width="0.88671875" style="56"/>
    <col min="13159" max="13159" width="0.88671875" style="56" customWidth="1"/>
    <col min="13160" max="13160" width="0.88671875" style="56"/>
    <col min="13161" max="13162" width="0.88671875" style="56" customWidth="1"/>
    <col min="13163" max="13163" width="3.88671875" style="56" customWidth="1"/>
    <col min="13164" max="13173" width="0.88671875" style="56"/>
    <col min="13174" max="13174" width="2.77734375" style="56" customWidth="1"/>
    <col min="13175" max="13180" width="0.88671875" style="56"/>
    <col min="13181" max="13181" width="1.33203125" style="56" customWidth="1"/>
    <col min="13182" max="13182" width="4.109375" style="56" customWidth="1"/>
    <col min="13183" max="13184" width="0.88671875" style="56"/>
    <col min="13185" max="13185" width="1.33203125" style="56" customWidth="1"/>
    <col min="13186" max="13186" width="1.109375" style="56" customWidth="1"/>
    <col min="13187" max="13188" width="0.88671875" style="56"/>
    <col min="13189" max="13189" width="5.5546875" style="56" customWidth="1"/>
    <col min="13190" max="13336" width="0.88671875" style="56"/>
    <col min="13337" max="13337" width="1.33203125" style="56" customWidth="1"/>
    <col min="13338" max="13346" width="0.88671875" style="56"/>
    <col min="13347" max="13347" width="1.5546875" style="56" customWidth="1"/>
    <col min="13348" max="13350" width="0.88671875" style="56"/>
    <col min="13351" max="13351" width="1.6640625" style="56" customWidth="1"/>
    <col min="13352" max="13352" width="0.88671875" style="56"/>
    <col min="13353" max="13353" width="2" style="56" customWidth="1"/>
    <col min="13354" max="13354" width="2.109375" style="56" customWidth="1"/>
    <col min="13355" max="13355" width="1.6640625" style="56" customWidth="1"/>
    <col min="13356" max="13356" width="1.44140625" style="56" customWidth="1"/>
    <col min="13357" max="13357" width="0.88671875" style="56"/>
    <col min="13358" max="13358" width="2.33203125" style="56" customWidth="1"/>
    <col min="13359" max="13366" width="0.88671875" style="56"/>
    <col min="13367" max="13367" width="2" style="56" customWidth="1"/>
    <col min="13368" max="13372" width="0.88671875" style="56"/>
    <col min="13373" max="13373" width="1.88671875" style="56" customWidth="1"/>
    <col min="13374" max="13378" width="0.88671875" style="56"/>
    <col min="13379" max="13379" width="2.33203125" style="56" customWidth="1"/>
    <col min="13380" max="13391" width="0.88671875" style="56"/>
    <col min="13392" max="13392" width="1.109375" style="56" customWidth="1"/>
    <col min="13393" max="13393" width="0.88671875" style="56" customWidth="1"/>
    <col min="13394" max="13395" width="0.6640625" style="56" customWidth="1"/>
    <col min="13396" max="13396" width="0.5546875" style="56" customWidth="1"/>
    <col min="13397" max="13407" width="0.88671875" style="56"/>
    <col min="13408" max="13408" width="3" style="56" customWidth="1"/>
    <col min="13409" max="13409" width="0.88671875" style="56" customWidth="1"/>
    <col min="13410" max="13414" width="0.88671875" style="56"/>
    <col min="13415" max="13415" width="0.88671875" style="56" customWidth="1"/>
    <col min="13416" max="13416" width="0.88671875" style="56"/>
    <col min="13417" max="13418" width="0.88671875" style="56" customWidth="1"/>
    <col min="13419" max="13419" width="3.88671875" style="56" customWidth="1"/>
    <col min="13420" max="13429" width="0.88671875" style="56"/>
    <col min="13430" max="13430" width="2.77734375" style="56" customWidth="1"/>
    <col min="13431" max="13436" width="0.88671875" style="56"/>
    <col min="13437" max="13437" width="1.33203125" style="56" customWidth="1"/>
    <col min="13438" max="13438" width="4.109375" style="56" customWidth="1"/>
    <col min="13439" max="13440" width="0.88671875" style="56"/>
    <col min="13441" max="13441" width="1.33203125" style="56" customWidth="1"/>
    <col min="13442" max="13442" width="1.109375" style="56" customWidth="1"/>
    <col min="13443" max="13444" width="0.88671875" style="56"/>
    <col min="13445" max="13445" width="5.5546875" style="56" customWidth="1"/>
    <col min="13446" max="13592" width="0.88671875" style="56"/>
    <col min="13593" max="13593" width="1.33203125" style="56" customWidth="1"/>
    <col min="13594" max="13602" width="0.88671875" style="56"/>
    <col min="13603" max="13603" width="1.5546875" style="56" customWidth="1"/>
    <col min="13604" max="13606" width="0.88671875" style="56"/>
    <col min="13607" max="13607" width="1.6640625" style="56" customWidth="1"/>
    <col min="13608" max="13608" width="0.88671875" style="56"/>
    <col min="13609" max="13609" width="2" style="56" customWidth="1"/>
    <col min="13610" max="13610" width="2.109375" style="56" customWidth="1"/>
    <col min="13611" max="13611" width="1.6640625" style="56" customWidth="1"/>
    <col min="13612" max="13612" width="1.44140625" style="56" customWidth="1"/>
    <col min="13613" max="13613" width="0.88671875" style="56"/>
    <col min="13614" max="13614" width="2.33203125" style="56" customWidth="1"/>
    <col min="13615" max="13622" width="0.88671875" style="56"/>
    <col min="13623" max="13623" width="2" style="56" customWidth="1"/>
    <col min="13624" max="13628" width="0.88671875" style="56"/>
    <col min="13629" max="13629" width="1.88671875" style="56" customWidth="1"/>
    <col min="13630" max="13634" width="0.88671875" style="56"/>
    <col min="13635" max="13635" width="2.33203125" style="56" customWidth="1"/>
    <col min="13636" max="13647" width="0.88671875" style="56"/>
    <col min="13648" max="13648" width="1.109375" style="56" customWidth="1"/>
    <col min="13649" max="13649" width="0.88671875" style="56" customWidth="1"/>
    <col min="13650" max="13651" width="0.6640625" style="56" customWidth="1"/>
    <col min="13652" max="13652" width="0.5546875" style="56" customWidth="1"/>
    <col min="13653" max="13663" width="0.88671875" style="56"/>
    <col min="13664" max="13664" width="3" style="56" customWidth="1"/>
    <col min="13665" max="13665" width="0.88671875" style="56" customWidth="1"/>
    <col min="13666" max="13670" width="0.88671875" style="56"/>
    <col min="13671" max="13671" width="0.88671875" style="56" customWidth="1"/>
    <col min="13672" max="13672" width="0.88671875" style="56"/>
    <col min="13673" max="13674" width="0.88671875" style="56" customWidth="1"/>
    <col min="13675" max="13675" width="3.88671875" style="56" customWidth="1"/>
    <col min="13676" max="13685" width="0.88671875" style="56"/>
    <col min="13686" max="13686" width="2.77734375" style="56" customWidth="1"/>
    <col min="13687" max="13692" width="0.88671875" style="56"/>
    <col min="13693" max="13693" width="1.33203125" style="56" customWidth="1"/>
    <col min="13694" max="13694" width="4.109375" style="56" customWidth="1"/>
    <col min="13695" max="13696" width="0.88671875" style="56"/>
    <col min="13697" max="13697" width="1.33203125" style="56" customWidth="1"/>
    <col min="13698" max="13698" width="1.109375" style="56" customWidth="1"/>
    <col min="13699" max="13700" width="0.88671875" style="56"/>
    <col min="13701" max="13701" width="5.5546875" style="56" customWidth="1"/>
    <col min="13702" max="13848" width="0.88671875" style="56"/>
    <col min="13849" max="13849" width="1.33203125" style="56" customWidth="1"/>
    <col min="13850" max="13858" width="0.88671875" style="56"/>
    <col min="13859" max="13859" width="1.5546875" style="56" customWidth="1"/>
    <col min="13860" max="13862" width="0.88671875" style="56"/>
    <col min="13863" max="13863" width="1.6640625" style="56" customWidth="1"/>
    <col min="13864" max="13864" width="0.88671875" style="56"/>
    <col min="13865" max="13865" width="2" style="56" customWidth="1"/>
    <col min="13866" max="13866" width="2.109375" style="56" customWidth="1"/>
    <col min="13867" max="13867" width="1.6640625" style="56" customWidth="1"/>
    <col min="13868" max="13868" width="1.44140625" style="56" customWidth="1"/>
    <col min="13869" max="13869" width="0.88671875" style="56"/>
    <col min="13870" max="13870" width="2.33203125" style="56" customWidth="1"/>
    <col min="13871" max="13878" width="0.88671875" style="56"/>
    <col min="13879" max="13879" width="2" style="56" customWidth="1"/>
    <col min="13880" max="13884" width="0.88671875" style="56"/>
    <col min="13885" max="13885" width="1.88671875" style="56" customWidth="1"/>
    <col min="13886" max="13890" width="0.88671875" style="56"/>
    <col min="13891" max="13891" width="2.33203125" style="56" customWidth="1"/>
    <col min="13892" max="13903" width="0.88671875" style="56"/>
    <col min="13904" max="13904" width="1.109375" style="56" customWidth="1"/>
    <col min="13905" max="13905" width="0.88671875" style="56" customWidth="1"/>
    <col min="13906" max="13907" width="0.6640625" style="56" customWidth="1"/>
    <col min="13908" max="13908" width="0.5546875" style="56" customWidth="1"/>
    <col min="13909" max="13919" width="0.88671875" style="56"/>
    <col min="13920" max="13920" width="3" style="56" customWidth="1"/>
    <col min="13921" max="13921" width="0.88671875" style="56" customWidth="1"/>
    <col min="13922" max="13926" width="0.88671875" style="56"/>
    <col min="13927" max="13927" width="0.88671875" style="56" customWidth="1"/>
    <col min="13928" max="13928" width="0.88671875" style="56"/>
    <col min="13929" max="13930" width="0.88671875" style="56" customWidth="1"/>
    <col min="13931" max="13931" width="3.88671875" style="56" customWidth="1"/>
    <col min="13932" max="13941" width="0.88671875" style="56"/>
    <col min="13942" max="13942" width="2.77734375" style="56" customWidth="1"/>
    <col min="13943" max="13948" width="0.88671875" style="56"/>
    <col min="13949" max="13949" width="1.33203125" style="56" customWidth="1"/>
    <col min="13950" max="13950" width="4.109375" style="56" customWidth="1"/>
    <col min="13951" max="13952" width="0.88671875" style="56"/>
    <col min="13953" max="13953" width="1.33203125" style="56" customWidth="1"/>
    <col min="13954" max="13954" width="1.109375" style="56" customWidth="1"/>
    <col min="13955" max="13956" width="0.88671875" style="56"/>
    <col min="13957" max="13957" width="5.5546875" style="56" customWidth="1"/>
    <col min="13958" max="14104" width="0.88671875" style="56"/>
    <col min="14105" max="14105" width="1.33203125" style="56" customWidth="1"/>
    <col min="14106" max="14114" width="0.88671875" style="56"/>
    <col min="14115" max="14115" width="1.5546875" style="56" customWidth="1"/>
    <col min="14116" max="14118" width="0.88671875" style="56"/>
    <col min="14119" max="14119" width="1.6640625" style="56" customWidth="1"/>
    <col min="14120" max="14120" width="0.88671875" style="56"/>
    <col min="14121" max="14121" width="2" style="56" customWidth="1"/>
    <col min="14122" max="14122" width="2.109375" style="56" customWidth="1"/>
    <col min="14123" max="14123" width="1.6640625" style="56" customWidth="1"/>
    <col min="14124" max="14124" width="1.44140625" style="56" customWidth="1"/>
    <col min="14125" max="14125" width="0.88671875" style="56"/>
    <col min="14126" max="14126" width="2.33203125" style="56" customWidth="1"/>
    <col min="14127" max="14134" width="0.88671875" style="56"/>
    <col min="14135" max="14135" width="2" style="56" customWidth="1"/>
    <col min="14136" max="14140" width="0.88671875" style="56"/>
    <col min="14141" max="14141" width="1.88671875" style="56" customWidth="1"/>
    <col min="14142" max="14146" width="0.88671875" style="56"/>
    <col min="14147" max="14147" width="2.33203125" style="56" customWidth="1"/>
    <col min="14148" max="14159" width="0.88671875" style="56"/>
    <col min="14160" max="14160" width="1.109375" style="56" customWidth="1"/>
    <col min="14161" max="14161" width="0.88671875" style="56" customWidth="1"/>
    <col min="14162" max="14163" width="0.6640625" style="56" customWidth="1"/>
    <col min="14164" max="14164" width="0.5546875" style="56" customWidth="1"/>
    <col min="14165" max="14175" width="0.88671875" style="56"/>
    <col min="14176" max="14176" width="3" style="56" customWidth="1"/>
    <col min="14177" max="14177" width="0.88671875" style="56" customWidth="1"/>
    <col min="14178" max="14182" width="0.88671875" style="56"/>
    <col min="14183" max="14183" width="0.88671875" style="56" customWidth="1"/>
    <col min="14184" max="14184" width="0.88671875" style="56"/>
    <col min="14185" max="14186" width="0.88671875" style="56" customWidth="1"/>
    <col min="14187" max="14187" width="3.88671875" style="56" customWidth="1"/>
    <col min="14188" max="14197" width="0.88671875" style="56"/>
    <col min="14198" max="14198" width="2.77734375" style="56" customWidth="1"/>
    <col min="14199" max="14204" width="0.88671875" style="56"/>
    <col min="14205" max="14205" width="1.33203125" style="56" customWidth="1"/>
    <col min="14206" max="14206" width="4.109375" style="56" customWidth="1"/>
    <col min="14207" max="14208" width="0.88671875" style="56"/>
    <col min="14209" max="14209" width="1.33203125" style="56" customWidth="1"/>
    <col min="14210" max="14210" width="1.109375" style="56" customWidth="1"/>
    <col min="14211" max="14212" width="0.88671875" style="56"/>
    <col min="14213" max="14213" width="5.5546875" style="56" customWidth="1"/>
    <col min="14214" max="14360" width="0.88671875" style="56"/>
    <col min="14361" max="14361" width="1.33203125" style="56" customWidth="1"/>
    <col min="14362" max="14370" width="0.88671875" style="56"/>
    <col min="14371" max="14371" width="1.5546875" style="56" customWidth="1"/>
    <col min="14372" max="14374" width="0.88671875" style="56"/>
    <col min="14375" max="14375" width="1.6640625" style="56" customWidth="1"/>
    <col min="14376" max="14376" width="0.88671875" style="56"/>
    <col min="14377" max="14377" width="2" style="56" customWidth="1"/>
    <col min="14378" max="14378" width="2.109375" style="56" customWidth="1"/>
    <col min="14379" max="14379" width="1.6640625" style="56" customWidth="1"/>
    <col min="14380" max="14380" width="1.44140625" style="56" customWidth="1"/>
    <col min="14381" max="14381" width="0.88671875" style="56"/>
    <col min="14382" max="14382" width="2.33203125" style="56" customWidth="1"/>
    <col min="14383" max="14390" width="0.88671875" style="56"/>
    <col min="14391" max="14391" width="2" style="56" customWidth="1"/>
    <col min="14392" max="14396" width="0.88671875" style="56"/>
    <col min="14397" max="14397" width="1.88671875" style="56" customWidth="1"/>
    <col min="14398" max="14402" width="0.88671875" style="56"/>
    <col min="14403" max="14403" width="2.33203125" style="56" customWidth="1"/>
    <col min="14404" max="14415" width="0.88671875" style="56"/>
    <col min="14416" max="14416" width="1.109375" style="56" customWidth="1"/>
    <col min="14417" max="14417" width="0.88671875" style="56" customWidth="1"/>
    <col min="14418" max="14419" width="0.6640625" style="56" customWidth="1"/>
    <col min="14420" max="14420" width="0.5546875" style="56" customWidth="1"/>
    <col min="14421" max="14431" width="0.88671875" style="56"/>
    <col min="14432" max="14432" width="3" style="56" customWidth="1"/>
    <col min="14433" max="14433" width="0.88671875" style="56" customWidth="1"/>
    <col min="14434" max="14438" width="0.88671875" style="56"/>
    <col min="14439" max="14439" width="0.88671875" style="56" customWidth="1"/>
    <col min="14440" max="14440" width="0.88671875" style="56"/>
    <col min="14441" max="14442" width="0.88671875" style="56" customWidth="1"/>
    <col min="14443" max="14443" width="3.88671875" style="56" customWidth="1"/>
    <col min="14444" max="14453" width="0.88671875" style="56"/>
    <col min="14454" max="14454" width="2.77734375" style="56" customWidth="1"/>
    <col min="14455" max="14460" width="0.88671875" style="56"/>
    <col min="14461" max="14461" width="1.33203125" style="56" customWidth="1"/>
    <col min="14462" max="14462" width="4.109375" style="56" customWidth="1"/>
    <col min="14463" max="14464" width="0.88671875" style="56"/>
    <col min="14465" max="14465" width="1.33203125" style="56" customWidth="1"/>
    <col min="14466" max="14466" width="1.109375" style="56" customWidth="1"/>
    <col min="14467" max="14468" width="0.88671875" style="56"/>
    <col min="14469" max="14469" width="5.5546875" style="56" customWidth="1"/>
    <col min="14470" max="14616" width="0.88671875" style="56"/>
    <col min="14617" max="14617" width="1.33203125" style="56" customWidth="1"/>
    <col min="14618" max="14626" width="0.88671875" style="56"/>
    <col min="14627" max="14627" width="1.5546875" style="56" customWidth="1"/>
    <col min="14628" max="14630" width="0.88671875" style="56"/>
    <col min="14631" max="14631" width="1.6640625" style="56" customWidth="1"/>
    <col min="14632" max="14632" width="0.88671875" style="56"/>
    <col min="14633" max="14633" width="2" style="56" customWidth="1"/>
    <col min="14634" max="14634" width="2.109375" style="56" customWidth="1"/>
    <col min="14635" max="14635" width="1.6640625" style="56" customWidth="1"/>
    <col min="14636" max="14636" width="1.44140625" style="56" customWidth="1"/>
    <col min="14637" max="14637" width="0.88671875" style="56"/>
    <col min="14638" max="14638" width="2.33203125" style="56" customWidth="1"/>
    <col min="14639" max="14646" width="0.88671875" style="56"/>
    <col min="14647" max="14647" width="2" style="56" customWidth="1"/>
    <col min="14648" max="14652" width="0.88671875" style="56"/>
    <col min="14653" max="14653" width="1.88671875" style="56" customWidth="1"/>
    <col min="14654" max="14658" width="0.88671875" style="56"/>
    <col min="14659" max="14659" width="2.33203125" style="56" customWidth="1"/>
    <col min="14660" max="14671" width="0.88671875" style="56"/>
    <col min="14672" max="14672" width="1.109375" style="56" customWidth="1"/>
    <col min="14673" max="14673" width="0.88671875" style="56" customWidth="1"/>
    <col min="14674" max="14675" width="0.6640625" style="56" customWidth="1"/>
    <col min="14676" max="14676" width="0.5546875" style="56" customWidth="1"/>
    <col min="14677" max="14687" width="0.88671875" style="56"/>
    <col min="14688" max="14688" width="3" style="56" customWidth="1"/>
    <col min="14689" max="14689" width="0.88671875" style="56" customWidth="1"/>
    <col min="14690" max="14694" width="0.88671875" style="56"/>
    <col min="14695" max="14695" width="0.88671875" style="56" customWidth="1"/>
    <col min="14696" max="14696" width="0.88671875" style="56"/>
    <col min="14697" max="14698" width="0.88671875" style="56" customWidth="1"/>
    <col min="14699" max="14699" width="3.88671875" style="56" customWidth="1"/>
    <col min="14700" max="14709" width="0.88671875" style="56"/>
    <col min="14710" max="14710" width="2.77734375" style="56" customWidth="1"/>
    <col min="14711" max="14716" width="0.88671875" style="56"/>
    <col min="14717" max="14717" width="1.33203125" style="56" customWidth="1"/>
    <col min="14718" max="14718" width="4.109375" style="56" customWidth="1"/>
    <col min="14719" max="14720" width="0.88671875" style="56"/>
    <col min="14721" max="14721" width="1.33203125" style="56" customWidth="1"/>
    <col min="14722" max="14722" width="1.109375" style="56" customWidth="1"/>
    <col min="14723" max="14724" width="0.88671875" style="56"/>
    <col min="14725" max="14725" width="5.5546875" style="56" customWidth="1"/>
    <col min="14726" max="14872" width="0.88671875" style="56"/>
    <col min="14873" max="14873" width="1.33203125" style="56" customWidth="1"/>
    <col min="14874" max="14882" width="0.88671875" style="56"/>
    <col min="14883" max="14883" width="1.5546875" style="56" customWidth="1"/>
    <col min="14884" max="14886" width="0.88671875" style="56"/>
    <col min="14887" max="14887" width="1.6640625" style="56" customWidth="1"/>
    <col min="14888" max="14888" width="0.88671875" style="56"/>
    <col min="14889" max="14889" width="2" style="56" customWidth="1"/>
    <col min="14890" max="14890" width="2.109375" style="56" customWidth="1"/>
    <col min="14891" max="14891" width="1.6640625" style="56" customWidth="1"/>
    <col min="14892" max="14892" width="1.44140625" style="56" customWidth="1"/>
    <col min="14893" max="14893" width="0.88671875" style="56"/>
    <col min="14894" max="14894" width="2.33203125" style="56" customWidth="1"/>
    <col min="14895" max="14902" width="0.88671875" style="56"/>
    <col min="14903" max="14903" width="2" style="56" customWidth="1"/>
    <col min="14904" max="14908" width="0.88671875" style="56"/>
    <col min="14909" max="14909" width="1.88671875" style="56" customWidth="1"/>
    <col min="14910" max="14914" width="0.88671875" style="56"/>
    <col min="14915" max="14915" width="2.33203125" style="56" customWidth="1"/>
    <col min="14916" max="14927" width="0.88671875" style="56"/>
    <col min="14928" max="14928" width="1.109375" style="56" customWidth="1"/>
    <col min="14929" max="14929" width="0.88671875" style="56" customWidth="1"/>
    <col min="14930" max="14931" width="0.6640625" style="56" customWidth="1"/>
    <col min="14932" max="14932" width="0.5546875" style="56" customWidth="1"/>
    <col min="14933" max="14943" width="0.88671875" style="56"/>
    <col min="14944" max="14944" width="3" style="56" customWidth="1"/>
    <col min="14945" max="14945" width="0.88671875" style="56" customWidth="1"/>
    <col min="14946" max="14950" width="0.88671875" style="56"/>
    <col min="14951" max="14951" width="0.88671875" style="56" customWidth="1"/>
    <col min="14952" max="14952" width="0.88671875" style="56"/>
    <col min="14953" max="14954" width="0.88671875" style="56" customWidth="1"/>
    <col min="14955" max="14955" width="3.88671875" style="56" customWidth="1"/>
    <col min="14956" max="14965" width="0.88671875" style="56"/>
    <col min="14966" max="14966" width="2.77734375" style="56" customWidth="1"/>
    <col min="14967" max="14972" width="0.88671875" style="56"/>
    <col min="14973" max="14973" width="1.33203125" style="56" customWidth="1"/>
    <col min="14974" max="14974" width="4.109375" style="56" customWidth="1"/>
    <col min="14975" max="14976" width="0.88671875" style="56"/>
    <col min="14977" max="14977" width="1.33203125" style="56" customWidth="1"/>
    <col min="14978" max="14978" width="1.109375" style="56" customWidth="1"/>
    <col min="14979" max="14980" width="0.88671875" style="56"/>
    <col min="14981" max="14981" width="5.5546875" style="56" customWidth="1"/>
    <col min="14982" max="15128" width="0.88671875" style="56"/>
    <col min="15129" max="15129" width="1.33203125" style="56" customWidth="1"/>
    <col min="15130" max="15138" width="0.88671875" style="56"/>
    <col min="15139" max="15139" width="1.5546875" style="56" customWidth="1"/>
    <col min="15140" max="15142" width="0.88671875" style="56"/>
    <col min="15143" max="15143" width="1.6640625" style="56" customWidth="1"/>
    <col min="15144" max="15144" width="0.88671875" style="56"/>
    <col min="15145" max="15145" width="2" style="56" customWidth="1"/>
    <col min="15146" max="15146" width="2.109375" style="56" customWidth="1"/>
    <col min="15147" max="15147" width="1.6640625" style="56" customWidth="1"/>
    <col min="15148" max="15148" width="1.44140625" style="56" customWidth="1"/>
    <col min="15149" max="15149" width="0.88671875" style="56"/>
    <col min="15150" max="15150" width="2.33203125" style="56" customWidth="1"/>
    <col min="15151" max="15158" width="0.88671875" style="56"/>
    <col min="15159" max="15159" width="2" style="56" customWidth="1"/>
    <col min="15160" max="15164" width="0.88671875" style="56"/>
    <col min="15165" max="15165" width="1.88671875" style="56" customWidth="1"/>
    <col min="15166" max="15170" width="0.88671875" style="56"/>
    <col min="15171" max="15171" width="2.33203125" style="56" customWidth="1"/>
    <col min="15172" max="15183" width="0.88671875" style="56"/>
    <col min="15184" max="15184" width="1.109375" style="56" customWidth="1"/>
    <col min="15185" max="15185" width="0.88671875" style="56" customWidth="1"/>
    <col min="15186" max="15187" width="0.6640625" style="56" customWidth="1"/>
    <col min="15188" max="15188" width="0.5546875" style="56" customWidth="1"/>
    <col min="15189" max="15199" width="0.88671875" style="56"/>
    <col min="15200" max="15200" width="3" style="56" customWidth="1"/>
    <col min="15201" max="15201" width="0.88671875" style="56" customWidth="1"/>
    <col min="15202" max="15206" width="0.88671875" style="56"/>
    <col min="15207" max="15207" width="0.88671875" style="56" customWidth="1"/>
    <col min="15208" max="15208" width="0.88671875" style="56"/>
    <col min="15209" max="15210" width="0.88671875" style="56" customWidth="1"/>
    <col min="15211" max="15211" width="3.88671875" style="56" customWidth="1"/>
    <col min="15212" max="15221" width="0.88671875" style="56"/>
    <col min="15222" max="15222" width="2.77734375" style="56" customWidth="1"/>
    <col min="15223" max="15228" width="0.88671875" style="56"/>
    <col min="15229" max="15229" width="1.33203125" style="56" customWidth="1"/>
    <col min="15230" max="15230" width="4.109375" style="56" customWidth="1"/>
    <col min="15231" max="15232" width="0.88671875" style="56"/>
    <col min="15233" max="15233" width="1.33203125" style="56" customWidth="1"/>
    <col min="15234" max="15234" width="1.109375" style="56" customWidth="1"/>
    <col min="15235" max="15236" width="0.88671875" style="56"/>
    <col min="15237" max="15237" width="5.5546875" style="56" customWidth="1"/>
    <col min="15238" max="15384" width="0.88671875" style="56"/>
    <col min="15385" max="15385" width="1.33203125" style="56" customWidth="1"/>
    <col min="15386" max="15394" width="0.88671875" style="56"/>
    <col min="15395" max="15395" width="1.5546875" style="56" customWidth="1"/>
    <col min="15396" max="15398" width="0.88671875" style="56"/>
    <col min="15399" max="15399" width="1.6640625" style="56" customWidth="1"/>
    <col min="15400" max="15400" width="0.88671875" style="56"/>
    <col min="15401" max="15401" width="2" style="56" customWidth="1"/>
    <col min="15402" max="15402" width="2.109375" style="56" customWidth="1"/>
    <col min="15403" max="15403" width="1.6640625" style="56" customWidth="1"/>
    <col min="15404" max="15404" width="1.44140625" style="56" customWidth="1"/>
    <col min="15405" max="15405" width="0.88671875" style="56"/>
    <col min="15406" max="15406" width="2.33203125" style="56" customWidth="1"/>
    <col min="15407" max="15414" width="0.88671875" style="56"/>
    <col min="15415" max="15415" width="2" style="56" customWidth="1"/>
    <col min="15416" max="15420" width="0.88671875" style="56"/>
    <col min="15421" max="15421" width="1.88671875" style="56" customWidth="1"/>
    <col min="15422" max="15426" width="0.88671875" style="56"/>
    <col min="15427" max="15427" width="2.33203125" style="56" customWidth="1"/>
    <col min="15428" max="15439" width="0.88671875" style="56"/>
    <col min="15440" max="15440" width="1.109375" style="56" customWidth="1"/>
    <col min="15441" max="15441" width="0.88671875" style="56" customWidth="1"/>
    <col min="15442" max="15443" width="0.6640625" style="56" customWidth="1"/>
    <col min="15444" max="15444" width="0.5546875" style="56" customWidth="1"/>
    <col min="15445" max="15455" width="0.88671875" style="56"/>
    <col min="15456" max="15456" width="3" style="56" customWidth="1"/>
    <col min="15457" max="15457" width="0.88671875" style="56" customWidth="1"/>
    <col min="15458" max="15462" width="0.88671875" style="56"/>
    <col min="15463" max="15463" width="0.88671875" style="56" customWidth="1"/>
    <col min="15464" max="15464" width="0.88671875" style="56"/>
    <col min="15465" max="15466" width="0.88671875" style="56" customWidth="1"/>
    <col min="15467" max="15467" width="3.88671875" style="56" customWidth="1"/>
    <col min="15468" max="15477" width="0.88671875" style="56"/>
    <col min="15478" max="15478" width="2.77734375" style="56" customWidth="1"/>
    <col min="15479" max="15484" width="0.88671875" style="56"/>
    <col min="15485" max="15485" width="1.33203125" style="56" customWidth="1"/>
    <col min="15486" max="15486" width="4.109375" style="56" customWidth="1"/>
    <col min="15487" max="15488" width="0.88671875" style="56"/>
    <col min="15489" max="15489" width="1.33203125" style="56" customWidth="1"/>
    <col min="15490" max="15490" width="1.109375" style="56" customWidth="1"/>
    <col min="15491" max="15492" width="0.88671875" style="56"/>
    <col min="15493" max="15493" width="5.5546875" style="56" customWidth="1"/>
    <col min="15494" max="15640" width="0.88671875" style="56"/>
    <col min="15641" max="15641" width="1.33203125" style="56" customWidth="1"/>
    <col min="15642" max="15650" width="0.88671875" style="56"/>
    <col min="15651" max="15651" width="1.5546875" style="56" customWidth="1"/>
    <col min="15652" max="15654" width="0.88671875" style="56"/>
    <col min="15655" max="15655" width="1.6640625" style="56" customWidth="1"/>
    <col min="15656" max="15656" width="0.88671875" style="56"/>
    <col min="15657" max="15657" width="2" style="56" customWidth="1"/>
    <col min="15658" max="15658" width="2.109375" style="56" customWidth="1"/>
    <col min="15659" max="15659" width="1.6640625" style="56" customWidth="1"/>
    <col min="15660" max="15660" width="1.44140625" style="56" customWidth="1"/>
    <col min="15661" max="15661" width="0.88671875" style="56"/>
    <col min="15662" max="15662" width="2.33203125" style="56" customWidth="1"/>
    <col min="15663" max="15670" width="0.88671875" style="56"/>
    <col min="15671" max="15671" width="2" style="56" customWidth="1"/>
    <col min="15672" max="15676" width="0.88671875" style="56"/>
    <col min="15677" max="15677" width="1.88671875" style="56" customWidth="1"/>
    <col min="15678" max="15682" width="0.88671875" style="56"/>
    <col min="15683" max="15683" width="2.33203125" style="56" customWidth="1"/>
    <col min="15684" max="15695" width="0.88671875" style="56"/>
    <col min="15696" max="15696" width="1.109375" style="56" customWidth="1"/>
    <col min="15697" max="15697" width="0.88671875" style="56" customWidth="1"/>
    <col min="15698" max="15699" width="0.6640625" style="56" customWidth="1"/>
    <col min="15700" max="15700" width="0.5546875" style="56" customWidth="1"/>
    <col min="15701" max="15711" width="0.88671875" style="56"/>
    <col min="15712" max="15712" width="3" style="56" customWidth="1"/>
    <col min="15713" max="15713" width="0.88671875" style="56" customWidth="1"/>
    <col min="15714" max="15718" width="0.88671875" style="56"/>
    <col min="15719" max="15719" width="0.88671875" style="56" customWidth="1"/>
    <col min="15720" max="15720" width="0.88671875" style="56"/>
    <col min="15721" max="15722" width="0.88671875" style="56" customWidth="1"/>
    <col min="15723" max="15723" width="3.88671875" style="56" customWidth="1"/>
    <col min="15724" max="15733" width="0.88671875" style="56"/>
    <col min="15734" max="15734" width="2.77734375" style="56" customWidth="1"/>
    <col min="15735" max="15740" width="0.88671875" style="56"/>
    <col min="15741" max="15741" width="1.33203125" style="56" customWidth="1"/>
    <col min="15742" max="15742" width="4.109375" style="56" customWidth="1"/>
    <col min="15743" max="15744" width="0.88671875" style="56"/>
    <col min="15745" max="15745" width="1.33203125" style="56" customWidth="1"/>
    <col min="15746" max="15746" width="1.109375" style="56" customWidth="1"/>
    <col min="15747" max="15748" width="0.88671875" style="56"/>
    <col min="15749" max="15749" width="5.5546875" style="56" customWidth="1"/>
    <col min="15750" max="15896" width="0.88671875" style="56"/>
    <col min="15897" max="15897" width="1.33203125" style="56" customWidth="1"/>
    <col min="15898" max="15906" width="0.88671875" style="56"/>
    <col min="15907" max="15907" width="1.5546875" style="56" customWidth="1"/>
    <col min="15908" max="15910" width="0.88671875" style="56"/>
    <col min="15911" max="15911" width="1.6640625" style="56" customWidth="1"/>
    <col min="15912" max="15912" width="0.88671875" style="56"/>
    <col min="15913" max="15913" width="2" style="56" customWidth="1"/>
    <col min="15914" max="15914" width="2.109375" style="56" customWidth="1"/>
    <col min="15915" max="15915" width="1.6640625" style="56" customWidth="1"/>
    <col min="15916" max="15916" width="1.44140625" style="56" customWidth="1"/>
    <col min="15917" max="15917" width="0.88671875" style="56"/>
    <col min="15918" max="15918" width="2.33203125" style="56" customWidth="1"/>
    <col min="15919" max="15926" width="0.88671875" style="56"/>
    <col min="15927" max="15927" width="2" style="56" customWidth="1"/>
    <col min="15928" max="15932" width="0.88671875" style="56"/>
    <col min="15933" max="15933" width="1.88671875" style="56" customWidth="1"/>
    <col min="15934" max="15938" width="0.88671875" style="56"/>
    <col min="15939" max="15939" width="2.33203125" style="56" customWidth="1"/>
    <col min="15940" max="15951" width="0.88671875" style="56"/>
    <col min="15952" max="15952" width="1.109375" style="56" customWidth="1"/>
    <col min="15953" max="15953" width="0.88671875" style="56" customWidth="1"/>
    <col min="15954" max="15955" width="0.6640625" style="56" customWidth="1"/>
    <col min="15956" max="15956" width="0.5546875" style="56" customWidth="1"/>
    <col min="15957" max="15967" width="0.88671875" style="56"/>
    <col min="15968" max="15968" width="3" style="56" customWidth="1"/>
    <col min="15969" max="15969" width="0.88671875" style="56" customWidth="1"/>
    <col min="15970" max="15974" width="0.88671875" style="56"/>
    <col min="15975" max="15975" width="0.88671875" style="56" customWidth="1"/>
    <col min="15976" max="15976" width="0.88671875" style="56"/>
    <col min="15977" max="15978" width="0.88671875" style="56" customWidth="1"/>
    <col min="15979" max="15979" width="3.88671875" style="56" customWidth="1"/>
    <col min="15980" max="15989" width="0.88671875" style="56"/>
    <col min="15990" max="15990" width="2.77734375" style="56" customWidth="1"/>
    <col min="15991" max="15996" width="0.88671875" style="56"/>
    <col min="15997" max="15997" width="1.33203125" style="56" customWidth="1"/>
    <col min="15998" max="15998" width="4.109375" style="56" customWidth="1"/>
    <col min="15999" max="16000" width="0.88671875" style="56"/>
    <col min="16001" max="16001" width="1.33203125" style="56" customWidth="1"/>
    <col min="16002" max="16002" width="1.109375" style="56" customWidth="1"/>
    <col min="16003" max="16004" width="0.88671875" style="56"/>
    <col min="16005" max="16005" width="5.5546875" style="56" customWidth="1"/>
    <col min="16006" max="16152" width="0.88671875" style="56"/>
    <col min="16153" max="16153" width="1.33203125" style="56" customWidth="1"/>
    <col min="16154" max="16162" width="0.88671875" style="56"/>
    <col min="16163" max="16163" width="1.5546875" style="56" customWidth="1"/>
    <col min="16164" max="16166" width="0.88671875" style="56"/>
    <col min="16167" max="16167" width="1.6640625" style="56" customWidth="1"/>
    <col min="16168" max="16168" width="0.88671875" style="56"/>
    <col min="16169" max="16169" width="2" style="56" customWidth="1"/>
    <col min="16170" max="16170" width="2.109375" style="56" customWidth="1"/>
    <col min="16171" max="16171" width="1.6640625" style="56" customWidth="1"/>
    <col min="16172" max="16172" width="1.44140625" style="56" customWidth="1"/>
    <col min="16173" max="16173" width="0.88671875" style="56"/>
    <col min="16174" max="16174" width="2.33203125" style="56" customWidth="1"/>
    <col min="16175" max="16182" width="0.88671875" style="56"/>
    <col min="16183" max="16183" width="2" style="56" customWidth="1"/>
    <col min="16184" max="16188" width="0.88671875" style="56"/>
    <col min="16189" max="16189" width="1.88671875" style="56" customWidth="1"/>
    <col min="16190" max="16194" width="0.88671875" style="56"/>
    <col min="16195" max="16195" width="2.33203125" style="56" customWidth="1"/>
    <col min="16196" max="16207" width="0.88671875" style="56"/>
    <col min="16208" max="16208" width="1.109375" style="56" customWidth="1"/>
    <col min="16209" max="16209" width="0.88671875" style="56" customWidth="1"/>
    <col min="16210" max="16211" width="0.6640625" style="56" customWidth="1"/>
    <col min="16212" max="16212" width="0.5546875" style="56" customWidth="1"/>
    <col min="16213" max="16223" width="0.88671875" style="56"/>
    <col min="16224" max="16224" width="3" style="56" customWidth="1"/>
    <col min="16225" max="16225" width="0.88671875" style="56" customWidth="1"/>
    <col min="16226" max="16230" width="0.88671875" style="56"/>
    <col min="16231" max="16231" width="0.88671875" style="56" customWidth="1"/>
    <col min="16232" max="16232" width="0.88671875" style="56"/>
    <col min="16233" max="16234" width="0.88671875" style="56" customWidth="1"/>
    <col min="16235" max="16235" width="3.88671875" style="56" customWidth="1"/>
    <col min="16236" max="16245" width="0.88671875" style="56"/>
    <col min="16246" max="16246" width="2.77734375" style="56" customWidth="1"/>
    <col min="16247" max="16252" width="0.88671875" style="56"/>
    <col min="16253" max="16253" width="1.33203125" style="56" customWidth="1"/>
    <col min="16254" max="16254" width="4.109375" style="56" customWidth="1"/>
    <col min="16255" max="16256" width="0.88671875" style="56"/>
    <col min="16257" max="16257" width="1.33203125" style="56" customWidth="1"/>
    <col min="16258" max="16258" width="1.109375" style="56" customWidth="1"/>
    <col min="16259" max="16260" width="0.88671875" style="56"/>
    <col min="16261" max="16261" width="5.5546875" style="56" customWidth="1"/>
    <col min="16262" max="16384" width="0.88671875" style="56"/>
  </cols>
  <sheetData>
    <row r="1" spans="1:133" ht="20.25" customHeight="1" x14ac:dyDescent="0.3">
      <c r="CF1" s="264"/>
      <c r="CG1" s="265"/>
      <c r="CH1" s="265"/>
      <c r="CI1" s="265"/>
      <c r="CJ1" s="265"/>
      <c r="CK1" s="265"/>
      <c r="CL1" s="265"/>
      <c r="CM1" s="265"/>
      <c r="CN1" s="265"/>
      <c r="CO1" s="265"/>
      <c r="CP1" s="265"/>
      <c r="CQ1" s="265"/>
      <c r="CR1" s="265"/>
      <c r="CS1" s="265"/>
      <c r="CT1" s="265"/>
      <c r="CU1" s="265"/>
      <c r="CV1" s="265"/>
      <c r="CW1" s="265"/>
      <c r="CX1" s="265"/>
      <c r="CY1" s="265"/>
      <c r="CZ1" s="265"/>
      <c r="DA1" s="265"/>
      <c r="DB1" s="265"/>
      <c r="DC1" s="265"/>
      <c r="DD1" s="265"/>
      <c r="DE1" s="265"/>
      <c r="DF1" s="265"/>
      <c r="DG1" s="265"/>
      <c r="DH1" s="265"/>
      <c r="DI1" s="265"/>
      <c r="DJ1" s="265"/>
      <c r="DK1" s="265"/>
      <c r="DL1" s="265"/>
      <c r="DM1" s="265"/>
      <c r="DN1" s="265"/>
      <c r="DO1" s="265"/>
      <c r="DP1" s="265"/>
      <c r="DQ1" s="265"/>
      <c r="DR1" s="265"/>
      <c r="DS1" s="265"/>
      <c r="DT1" s="265"/>
      <c r="DU1" s="265"/>
      <c r="DV1" s="265"/>
      <c r="DW1" s="265"/>
      <c r="DX1" s="265"/>
      <c r="DY1" s="265"/>
      <c r="DZ1" s="265"/>
      <c r="EA1" s="265"/>
      <c r="EB1" s="265"/>
      <c r="EC1" s="265"/>
    </row>
    <row r="2" spans="1:133" ht="13.5" customHeight="1" x14ac:dyDescent="0.3">
      <c r="CX2" s="57"/>
    </row>
    <row r="3" spans="1:133" ht="20.25" customHeight="1" x14ac:dyDescent="0.3">
      <c r="A3" s="266" t="s">
        <v>418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  <c r="AA3" s="266"/>
      <c r="AB3" s="266"/>
      <c r="AC3" s="266"/>
      <c r="AD3" s="266"/>
      <c r="AE3" s="266"/>
      <c r="AF3" s="266"/>
      <c r="AG3" s="266"/>
      <c r="AH3" s="266"/>
      <c r="AI3" s="266"/>
      <c r="AJ3" s="266"/>
      <c r="AK3" s="266"/>
      <c r="AL3" s="266"/>
      <c r="AM3" s="266"/>
      <c r="AN3" s="266"/>
      <c r="AO3" s="266"/>
      <c r="AP3" s="266"/>
      <c r="AQ3" s="266"/>
      <c r="AR3" s="266"/>
      <c r="AS3" s="266"/>
      <c r="AT3" s="266"/>
      <c r="AU3" s="266"/>
      <c r="AV3" s="266"/>
      <c r="AW3" s="266"/>
      <c r="AX3" s="266"/>
      <c r="AY3" s="266"/>
      <c r="AZ3" s="266"/>
      <c r="BA3" s="266"/>
      <c r="BB3" s="266"/>
      <c r="BC3" s="266"/>
      <c r="BD3" s="266"/>
      <c r="BE3" s="266"/>
      <c r="BF3" s="266"/>
      <c r="BG3" s="266"/>
      <c r="BH3" s="266"/>
      <c r="BI3" s="266"/>
      <c r="BJ3" s="266"/>
      <c r="BK3" s="266"/>
      <c r="BL3" s="266"/>
      <c r="BM3" s="266"/>
      <c r="BN3" s="266"/>
      <c r="BO3" s="266"/>
      <c r="BP3" s="266"/>
      <c r="BQ3" s="266"/>
      <c r="BR3" s="266"/>
      <c r="BS3" s="266"/>
      <c r="BT3" s="266"/>
      <c r="BU3" s="266"/>
      <c r="BV3" s="266"/>
      <c r="BW3" s="266"/>
      <c r="BX3" s="266"/>
      <c r="BY3" s="266"/>
      <c r="BZ3" s="266"/>
      <c r="CA3" s="266"/>
      <c r="CB3" s="266"/>
      <c r="CC3" s="266"/>
      <c r="CD3" s="266"/>
      <c r="CE3" s="266"/>
      <c r="CF3" s="266"/>
      <c r="CG3" s="266"/>
      <c r="CH3" s="266"/>
      <c r="CI3" s="266"/>
      <c r="CJ3" s="266"/>
      <c r="CK3" s="266"/>
      <c r="CL3" s="266"/>
      <c r="CM3" s="266"/>
      <c r="CN3" s="266"/>
      <c r="CO3" s="266"/>
      <c r="CP3" s="266"/>
      <c r="CQ3" s="266"/>
      <c r="CR3" s="266"/>
      <c r="CS3" s="266"/>
      <c r="CT3" s="266"/>
      <c r="CU3" s="266"/>
      <c r="CV3" s="266"/>
      <c r="CW3" s="266"/>
      <c r="CX3" s="266"/>
      <c r="CY3" s="266"/>
      <c r="CZ3" s="266"/>
      <c r="DA3" s="266"/>
      <c r="DB3" s="266"/>
      <c r="DC3" s="266"/>
      <c r="DD3" s="266"/>
      <c r="DE3" s="266"/>
      <c r="DF3" s="266"/>
      <c r="DG3" s="266"/>
      <c r="DH3" s="266"/>
      <c r="DI3" s="266"/>
      <c r="DJ3" s="266"/>
      <c r="DK3" s="266"/>
      <c r="DL3" s="266"/>
      <c r="DM3" s="266"/>
      <c r="DN3" s="266"/>
      <c r="DO3" s="266"/>
      <c r="DP3" s="266"/>
      <c r="DQ3" s="266"/>
      <c r="DR3" s="266"/>
      <c r="DS3" s="266"/>
      <c r="DT3" s="266"/>
      <c r="DU3" s="266"/>
      <c r="DV3" s="266"/>
      <c r="DW3" s="266"/>
      <c r="DX3" s="266"/>
      <c r="DY3" s="266"/>
      <c r="DZ3" s="266"/>
      <c r="EA3" s="266"/>
      <c r="EB3" s="266"/>
      <c r="EC3" s="266"/>
    </row>
    <row r="4" spans="1:133" s="58" customFormat="1" ht="13.5" customHeight="1" x14ac:dyDescent="0.3"/>
    <row r="5" spans="1:133" s="58" customFormat="1" x14ac:dyDescent="0.3">
      <c r="A5" s="267" t="s">
        <v>419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  <c r="X5" s="268"/>
      <c r="Y5" s="268"/>
      <c r="Z5" s="268"/>
      <c r="AA5" s="268"/>
      <c r="AB5" s="268"/>
      <c r="AC5" s="268"/>
      <c r="AD5" s="268"/>
      <c r="AE5" s="268"/>
      <c r="AF5" s="268"/>
      <c r="AG5" s="268"/>
      <c r="AH5" s="268"/>
      <c r="AI5" s="268"/>
      <c r="AJ5" s="268"/>
      <c r="AK5" s="268"/>
      <c r="AL5" s="268"/>
      <c r="AM5" s="268"/>
      <c r="AN5" s="268"/>
      <c r="AO5" s="268"/>
      <c r="AP5" s="268"/>
      <c r="AQ5" s="268"/>
      <c r="AR5" s="268"/>
      <c r="AS5" s="268"/>
      <c r="AT5" s="268"/>
      <c r="AU5" s="268"/>
      <c r="AV5" s="268"/>
    </row>
    <row r="6" spans="1:133" s="58" customFormat="1" ht="18" customHeight="1" x14ac:dyDescent="0.3">
      <c r="A6" s="58" t="s">
        <v>420</v>
      </c>
    </row>
    <row r="7" spans="1:133" s="58" customFormat="1" x14ac:dyDescent="0.3"/>
    <row r="8" spans="1:133" s="59" customFormat="1" ht="28.5" customHeight="1" x14ac:dyDescent="0.3">
      <c r="A8" s="156" t="s">
        <v>278</v>
      </c>
      <c r="B8" s="157"/>
      <c r="C8" s="157"/>
      <c r="D8" s="157"/>
      <c r="E8" s="157"/>
      <c r="F8" s="269"/>
      <c r="G8" s="156" t="s">
        <v>421</v>
      </c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269"/>
      <c r="Z8" s="156" t="s">
        <v>422</v>
      </c>
      <c r="AA8" s="157"/>
      <c r="AB8" s="157"/>
      <c r="AC8" s="157"/>
      <c r="AD8" s="157"/>
      <c r="AE8" s="157"/>
      <c r="AF8" s="157"/>
      <c r="AG8" s="157"/>
      <c r="AH8" s="157"/>
      <c r="AI8" s="157"/>
      <c r="AJ8" s="157"/>
      <c r="AK8" s="269"/>
      <c r="AL8" s="147" t="s">
        <v>423</v>
      </c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  <c r="BJ8" s="147"/>
      <c r="BK8" s="147"/>
      <c r="BL8" s="147"/>
      <c r="BM8" s="147"/>
      <c r="BN8" s="147"/>
      <c r="BO8" s="147"/>
      <c r="BP8" s="147"/>
      <c r="BQ8" s="147"/>
      <c r="BR8" s="147"/>
      <c r="BS8" s="147"/>
      <c r="BT8" s="147"/>
      <c r="BU8" s="147"/>
      <c r="BV8" s="156" t="s">
        <v>424</v>
      </c>
      <c r="BW8" s="157"/>
      <c r="BX8" s="157"/>
      <c r="BY8" s="157"/>
      <c r="BZ8" s="157"/>
      <c r="CA8" s="157"/>
      <c r="CB8" s="157"/>
      <c r="CC8" s="157"/>
      <c r="CD8" s="157"/>
      <c r="CE8" s="157"/>
      <c r="CF8" s="269"/>
      <c r="CG8" s="156" t="s">
        <v>425</v>
      </c>
      <c r="CH8" s="157"/>
      <c r="CI8" s="157"/>
      <c r="CJ8" s="157"/>
      <c r="CK8" s="157"/>
      <c r="CL8" s="157"/>
      <c r="CM8" s="157"/>
      <c r="CN8" s="157"/>
      <c r="CO8" s="157"/>
      <c r="CP8" s="157"/>
      <c r="CQ8" s="157"/>
      <c r="CR8" s="269"/>
      <c r="CS8" s="138" t="s">
        <v>426</v>
      </c>
      <c r="CT8" s="262"/>
      <c r="CU8" s="262"/>
      <c r="CV8" s="262"/>
      <c r="CW8" s="262"/>
      <c r="CX8" s="262"/>
      <c r="CY8" s="262"/>
      <c r="CZ8" s="262"/>
      <c r="DA8" s="262"/>
      <c r="DB8" s="262"/>
      <c r="DC8" s="262"/>
      <c r="DD8" s="262"/>
      <c r="DE8" s="262"/>
      <c r="DF8" s="262"/>
      <c r="DG8" s="262"/>
      <c r="DH8" s="262"/>
      <c r="DI8" s="262"/>
      <c r="DJ8" s="262"/>
      <c r="DK8" s="262"/>
      <c r="DL8" s="262"/>
      <c r="DM8" s="262"/>
      <c r="DN8" s="262"/>
      <c r="DO8" s="262"/>
      <c r="DP8" s="262"/>
      <c r="DQ8" s="262"/>
      <c r="DR8" s="262"/>
      <c r="DS8" s="262"/>
      <c r="DT8" s="262"/>
      <c r="DU8" s="262"/>
      <c r="DV8" s="262"/>
      <c r="DW8" s="262"/>
      <c r="DX8" s="262"/>
      <c r="DY8" s="262"/>
      <c r="DZ8" s="262"/>
      <c r="EA8" s="262"/>
      <c r="EB8" s="262"/>
      <c r="EC8" s="263"/>
    </row>
    <row r="9" spans="1:133" s="59" customFormat="1" ht="80.25" customHeight="1" x14ac:dyDescent="0.3">
      <c r="A9" s="270"/>
      <c r="B9" s="271"/>
      <c r="C9" s="271"/>
      <c r="D9" s="271"/>
      <c r="E9" s="271"/>
      <c r="F9" s="272"/>
      <c r="G9" s="270"/>
      <c r="H9" s="271"/>
      <c r="I9" s="271"/>
      <c r="J9" s="271"/>
      <c r="K9" s="271"/>
      <c r="L9" s="271"/>
      <c r="M9" s="271"/>
      <c r="N9" s="271"/>
      <c r="O9" s="271"/>
      <c r="P9" s="271"/>
      <c r="Q9" s="271"/>
      <c r="R9" s="271"/>
      <c r="S9" s="271"/>
      <c r="T9" s="271"/>
      <c r="U9" s="271"/>
      <c r="V9" s="271"/>
      <c r="W9" s="271"/>
      <c r="X9" s="271"/>
      <c r="Y9" s="272"/>
      <c r="Z9" s="270"/>
      <c r="AA9" s="271"/>
      <c r="AB9" s="271"/>
      <c r="AC9" s="271"/>
      <c r="AD9" s="271"/>
      <c r="AE9" s="271"/>
      <c r="AF9" s="271"/>
      <c r="AG9" s="271"/>
      <c r="AH9" s="271"/>
      <c r="AI9" s="271"/>
      <c r="AJ9" s="271"/>
      <c r="AK9" s="272"/>
      <c r="AL9" s="147" t="s">
        <v>427</v>
      </c>
      <c r="AM9" s="147"/>
      <c r="AN9" s="147"/>
      <c r="AO9" s="147"/>
      <c r="AP9" s="147"/>
      <c r="AQ9" s="147"/>
      <c r="AR9" s="147"/>
      <c r="AS9" s="147"/>
      <c r="AT9" s="147"/>
      <c r="AU9" s="147" t="s">
        <v>428</v>
      </c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  <c r="BI9" s="147"/>
      <c r="BJ9" s="147"/>
      <c r="BK9" s="147"/>
      <c r="BL9" s="147"/>
      <c r="BM9" s="147"/>
      <c r="BN9" s="147"/>
      <c r="BO9" s="147"/>
      <c r="BP9" s="147"/>
      <c r="BQ9" s="147"/>
      <c r="BR9" s="147"/>
      <c r="BS9" s="147"/>
      <c r="BT9" s="147"/>
      <c r="BU9" s="147"/>
      <c r="BV9" s="270"/>
      <c r="BW9" s="271"/>
      <c r="BX9" s="271"/>
      <c r="BY9" s="271"/>
      <c r="BZ9" s="271"/>
      <c r="CA9" s="271"/>
      <c r="CB9" s="271"/>
      <c r="CC9" s="271"/>
      <c r="CD9" s="271"/>
      <c r="CE9" s="271"/>
      <c r="CF9" s="272"/>
      <c r="CG9" s="270"/>
      <c r="CH9" s="271"/>
      <c r="CI9" s="271"/>
      <c r="CJ9" s="271"/>
      <c r="CK9" s="271"/>
      <c r="CL9" s="271"/>
      <c r="CM9" s="271"/>
      <c r="CN9" s="271"/>
      <c r="CO9" s="271"/>
      <c r="CP9" s="271"/>
      <c r="CQ9" s="271"/>
      <c r="CR9" s="272"/>
      <c r="CS9" s="256" t="s">
        <v>429</v>
      </c>
      <c r="CT9" s="257"/>
      <c r="CU9" s="257"/>
      <c r="CV9" s="257"/>
      <c r="CW9" s="257"/>
      <c r="CX9" s="257"/>
      <c r="CY9" s="257"/>
      <c r="CZ9" s="257"/>
      <c r="DA9" s="257"/>
      <c r="DB9" s="257"/>
      <c r="DC9" s="258"/>
      <c r="DD9" s="256" t="s">
        <v>430</v>
      </c>
      <c r="DE9" s="257"/>
      <c r="DF9" s="257"/>
      <c r="DG9" s="257"/>
      <c r="DH9" s="257"/>
      <c r="DI9" s="257"/>
      <c r="DJ9" s="257"/>
      <c r="DK9" s="257"/>
      <c r="DL9" s="257"/>
      <c r="DM9" s="257"/>
      <c r="DN9" s="258"/>
      <c r="DO9" s="138" t="s">
        <v>431</v>
      </c>
      <c r="DP9" s="262"/>
      <c r="DQ9" s="262"/>
      <c r="DR9" s="262"/>
      <c r="DS9" s="262"/>
      <c r="DT9" s="262"/>
      <c r="DU9" s="262"/>
      <c r="DV9" s="262"/>
      <c r="DW9" s="262"/>
      <c r="DX9" s="262"/>
      <c r="DY9" s="262"/>
      <c r="DZ9" s="262"/>
      <c r="EA9" s="262"/>
      <c r="EB9" s="262"/>
      <c r="EC9" s="263"/>
    </row>
    <row r="10" spans="1:133" s="59" customFormat="1" ht="57.75" customHeight="1" x14ac:dyDescent="0.3">
      <c r="A10" s="159"/>
      <c r="B10" s="160"/>
      <c r="C10" s="160"/>
      <c r="D10" s="160"/>
      <c r="E10" s="160"/>
      <c r="F10" s="273"/>
      <c r="G10" s="159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273"/>
      <c r="Z10" s="159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273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 t="s">
        <v>432</v>
      </c>
      <c r="AV10" s="147"/>
      <c r="AW10" s="147"/>
      <c r="AX10" s="147"/>
      <c r="AY10" s="147"/>
      <c r="AZ10" s="147"/>
      <c r="BA10" s="147"/>
      <c r="BB10" s="147"/>
      <c r="BC10" s="147"/>
      <c r="BD10" s="147" t="s">
        <v>433</v>
      </c>
      <c r="BE10" s="147"/>
      <c r="BF10" s="147"/>
      <c r="BG10" s="147"/>
      <c r="BH10" s="147"/>
      <c r="BI10" s="147"/>
      <c r="BJ10" s="147"/>
      <c r="BK10" s="147"/>
      <c r="BL10" s="147"/>
      <c r="BM10" s="147" t="s">
        <v>434</v>
      </c>
      <c r="BN10" s="147"/>
      <c r="BO10" s="147"/>
      <c r="BP10" s="147"/>
      <c r="BQ10" s="147"/>
      <c r="BR10" s="147"/>
      <c r="BS10" s="147"/>
      <c r="BT10" s="147"/>
      <c r="BU10" s="147"/>
      <c r="BV10" s="159"/>
      <c r="BW10" s="160"/>
      <c r="BX10" s="160"/>
      <c r="BY10" s="160"/>
      <c r="BZ10" s="160"/>
      <c r="CA10" s="160"/>
      <c r="CB10" s="160"/>
      <c r="CC10" s="160"/>
      <c r="CD10" s="160"/>
      <c r="CE10" s="160"/>
      <c r="CF10" s="273"/>
      <c r="CG10" s="159"/>
      <c r="CH10" s="160"/>
      <c r="CI10" s="160"/>
      <c r="CJ10" s="160"/>
      <c r="CK10" s="160"/>
      <c r="CL10" s="160"/>
      <c r="CM10" s="160"/>
      <c r="CN10" s="160"/>
      <c r="CO10" s="160"/>
      <c r="CP10" s="160"/>
      <c r="CQ10" s="160"/>
      <c r="CR10" s="273"/>
      <c r="CS10" s="259"/>
      <c r="CT10" s="260"/>
      <c r="CU10" s="260"/>
      <c r="CV10" s="260"/>
      <c r="CW10" s="260"/>
      <c r="CX10" s="260"/>
      <c r="CY10" s="260"/>
      <c r="CZ10" s="260"/>
      <c r="DA10" s="260"/>
      <c r="DB10" s="260"/>
      <c r="DC10" s="261"/>
      <c r="DD10" s="259"/>
      <c r="DE10" s="260"/>
      <c r="DF10" s="260"/>
      <c r="DG10" s="260"/>
      <c r="DH10" s="260"/>
      <c r="DI10" s="260"/>
      <c r="DJ10" s="260"/>
      <c r="DK10" s="260"/>
      <c r="DL10" s="260"/>
      <c r="DM10" s="260"/>
      <c r="DN10" s="261"/>
      <c r="DO10" s="138" t="s">
        <v>435</v>
      </c>
      <c r="DP10" s="262"/>
      <c r="DQ10" s="262"/>
      <c r="DR10" s="262"/>
      <c r="DS10" s="262"/>
      <c r="DT10" s="262"/>
      <c r="DU10" s="262"/>
      <c r="DV10" s="263"/>
      <c r="DW10" s="138" t="s">
        <v>436</v>
      </c>
      <c r="DX10" s="262"/>
      <c r="DY10" s="262"/>
      <c r="DZ10" s="262"/>
      <c r="EA10" s="262"/>
      <c r="EB10" s="262"/>
      <c r="EC10" s="263"/>
    </row>
    <row r="11" spans="1:133" s="60" customFormat="1" ht="12" x14ac:dyDescent="0.3">
      <c r="A11" s="253">
        <v>1</v>
      </c>
      <c r="B11" s="254"/>
      <c r="C11" s="254"/>
      <c r="D11" s="254"/>
      <c r="E11" s="254"/>
      <c r="F11" s="255"/>
      <c r="G11" s="253">
        <v>2</v>
      </c>
      <c r="H11" s="254"/>
      <c r="I11" s="254"/>
      <c r="J11" s="254"/>
      <c r="K11" s="254"/>
      <c r="L11" s="254"/>
      <c r="M11" s="254"/>
      <c r="N11" s="254"/>
      <c r="O11" s="254"/>
      <c r="P11" s="254"/>
      <c r="Q11" s="254"/>
      <c r="R11" s="254"/>
      <c r="S11" s="254"/>
      <c r="T11" s="254"/>
      <c r="U11" s="254"/>
      <c r="V11" s="254"/>
      <c r="W11" s="254"/>
      <c r="X11" s="254"/>
      <c r="Y11" s="255"/>
      <c r="Z11" s="253">
        <v>3</v>
      </c>
      <c r="AA11" s="254"/>
      <c r="AB11" s="254"/>
      <c r="AC11" s="254"/>
      <c r="AD11" s="254"/>
      <c r="AE11" s="254"/>
      <c r="AF11" s="254"/>
      <c r="AG11" s="254"/>
      <c r="AH11" s="254"/>
      <c r="AI11" s="254"/>
      <c r="AJ11" s="254"/>
      <c r="AK11" s="255"/>
      <c r="AL11" s="253">
        <v>4</v>
      </c>
      <c r="AM11" s="254"/>
      <c r="AN11" s="254"/>
      <c r="AO11" s="254"/>
      <c r="AP11" s="254"/>
      <c r="AQ11" s="254"/>
      <c r="AR11" s="254"/>
      <c r="AS11" s="254"/>
      <c r="AT11" s="255"/>
      <c r="AU11" s="253">
        <v>5</v>
      </c>
      <c r="AV11" s="254"/>
      <c r="AW11" s="254"/>
      <c r="AX11" s="254"/>
      <c r="AY11" s="254"/>
      <c r="AZ11" s="254"/>
      <c r="BA11" s="254"/>
      <c r="BB11" s="254"/>
      <c r="BC11" s="255"/>
      <c r="BD11" s="253">
        <v>6</v>
      </c>
      <c r="BE11" s="254"/>
      <c r="BF11" s="254"/>
      <c r="BG11" s="254"/>
      <c r="BH11" s="254"/>
      <c r="BI11" s="254"/>
      <c r="BJ11" s="254"/>
      <c r="BK11" s="254"/>
      <c r="BL11" s="255"/>
      <c r="BM11" s="253">
        <v>7</v>
      </c>
      <c r="BN11" s="254"/>
      <c r="BO11" s="254"/>
      <c r="BP11" s="254"/>
      <c r="BQ11" s="254"/>
      <c r="BR11" s="254"/>
      <c r="BS11" s="254"/>
      <c r="BT11" s="254"/>
      <c r="BU11" s="255"/>
      <c r="BV11" s="253">
        <v>8</v>
      </c>
      <c r="BW11" s="254"/>
      <c r="BX11" s="254"/>
      <c r="BY11" s="254"/>
      <c r="BZ11" s="254"/>
      <c r="CA11" s="254"/>
      <c r="CB11" s="254"/>
      <c r="CC11" s="254"/>
      <c r="CD11" s="254"/>
      <c r="CE11" s="254"/>
      <c r="CF11" s="255"/>
      <c r="CG11" s="253">
        <v>9</v>
      </c>
      <c r="CH11" s="254"/>
      <c r="CI11" s="254"/>
      <c r="CJ11" s="254"/>
      <c r="CK11" s="254"/>
      <c r="CL11" s="254"/>
      <c r="CM11" s="254"/>
      <c r="CN11" s="254"/>
      <c r="CO11" s="254"/>
      <c r="CP11" s="254"/>
      <c r="CQ11" s="254"/>
      <c r="CR11" s="255"/>
      <c r="CS11" s="253">
        <v>10</v>
      </c>
      <c r="CT11" s="254"/>
      <c r="CU11" s="254"/>
      <c r="CV11" s="254"/>
      <c r="CW11" s="254"/>
      <c r="CX11" s="254"/>
      <c r="CY11" s="254"/>
      <c r="CZ11" s="254"/>
      <c r="DA11" s="254"/>
      <c r="DB11" s="254"/>
      <c r="DC11" s="255"/>
      <c r="DD11" s="253">
        <v>11</v>
      </c>
      <c r="DE11" s="254"/>
      <c r="DF11" s="254"/>
      <c r="DG11" s="254"/>
      <c r="DH11" s="254"/>
      <c r="DI11" s="254"/>
      <c r="DJ11" s="254"/>
      <c r="DK11" s="254"/>
      <c r="DL11" s="254"/>
      <c r="DM11" s="254"/>
      <c r="DN11" s="255"/>
      <c r="DO11" s="253">
        <v>12</v>
      </c>
      <c r="DP11" s="254"/>
      <c r="DQ11" s="254"/>
      <c r="DR11" s="254"/>
      <c r="DS11" s="254"/>
      <c r="DT11" s="254"/>
      <c r="DU11" s="254"/>
      <c r="DV11" s="255"/>
      <c r="DW11" s="253">
        <v>13</v>
      </c>
      <c r="DX11" s="254"/>
      <c r="DY11" s="254"/>
      <c r="DZ11" s="254"/>
      <c r="EA11" s="254"/>
      <c r="EB11" s="254"/>
      <c r="EC11" s="255"/>
    </row>
    <row r="12" spans="1:133" s="60" customFormat="1" ht="55.5" customHeight="1" x14ac:dyDescent="0.3">
      <c r="A12" s="244" t="s">
        <v>35</v>
      </c>
      <c r="B12" s="245"/>
      <c r="C12" s="245"/>
      <c r="D12" s="245"/>
      <c r="E12" s="245"/>
      <c r="F12" s="246"/>
      <c r="G12" s="247" t="s">
        <v>437</v>
      </c>
      <c r="H12" s="231"/>
      <c r="I12" s="231"/>
      <c r="J12" s="231"/>
      <c r="K12" s="231"/>
      <c r="L12" s="231"/>
      <c r="M12" s="231"/>
      <c r="N12" s="231"/>
      <c r="O12" s="231"/>
      <c r="P12" s="231"/>
      <c r="Q12" s="231"/>
      <c r="R12" s="231"/>
      <c r="S12" s="231"/>
      <c r="T12" s="231"/>
      <c r="U12" s="231"/>
      <c r="V12" s="231"/>
      <c r="W12" s="231"/>
      <c r="X12" s="231"/>
      <c r="Y12" s="232"/>
      <c r="Z12" s="225" t="s">
        <v>438</v>
      </c>
      <c r="AA12" s="226"/>
      <c r="AB12" s="226"/>
      <c r="AC12" s="226"/>
      <c r="AD12" s="226"/>
      <c r="AE12" s="226"/>
      <c r="AF12" s="226"/>
      <c r="AG12" s="226"/>
      <c r="AH12" s="226"/>
      <c r="AI12" s="226"/>
      <c r="AJ12" s="226"/>
      <c r="AK12" s="227"/>
      <c r="AL12" s="225" t="s">
        <v>438</v>
      </c>
      <c r="AM12" s="226"/>
      <c r="AN12" s="226"/>
      <c r="AO12" s="226"/>
      <c r="AP12" s="226"/>
      <c r="AQ12" s="226"/>
      <c r="AR12" s="226"/>
      <c r="AS12" s="226"/>
      <c r="AT12" s="227"/>
      <c r="AU12" s="225" t="s">
        <v>438</v>
      </c>
      <c r="AV12" s="226"/>
      <c r="AW12" s="226"/>
      <c r="AX12" s="226"/>
      <c r="AY12" s="226"/>
      <c r="AZ12" s="226"/>
      <c r="BA12" s="226"/>
      <c r="BB12" s="226"/>
      <c r="BC12" s="227"/>
      <c r="BD12" s="225" t="s">
        <v>438</v>
      </c>
      <c r="BE12" s="226"/>
      <c r="BF12" s="226"/>
      <c r="BG12" s="226"/>
      <c r="BH12" s="226"/>
      <c r="BI12" s="226"/>
      <c r="BJ12" s="226"/>
      <c r="BK12" s="226"/>
      <c r="BL12" s="227"/>
      <c r="BM12" s="225" t="s">
        <v>438</v>
      </c>
      <c r="BN12" s="226"/>
      <c r="BO12" s="226"/>
      <c r="BP12" s="226"/>
      <c r="BQ12" s="226"/>
      <c r="BR12" s="226"/>
      <c r="BS12" s="226"/>
      <c r="BT12" s="226"/>
      <c r="BU12" s="227"/>
      <c r="BV12" s="225" t="s">
        <v>438</v>
      </c>
      <c r="BW12" s="226"/>
      <c r="BX12" s="226"/>
      <c r="BY12" s="226"/>
      <c r="BZ12" s="226"/>
      <c r="CA12" s="226"/>
      <c r="CB12" s="226"/>
      <c r="CC12" s="226"/>
      <c r="CD12" s="226"/>
      <c r="CE12" s="226"/>
      <c r="CF12" s="227"/>
      <c r="CG12" s="236">
        <f>CG13+CG14+CG15+CG16</f>
        <v>97089632.719999999</v>
      </c>
      <c r="CH12" s="226"/>
      <c r="CI12" s="226"/>
      <c r="CJ12" s="226"/>
      <c r="CK12" s="226"/>
      <c r="CL12" s="226"/>
      <c r="CM12" s="226"/>
      <c r="CN12" s="226"/>
      <c r="CO12" s="226"/>
      <c r="CP12" s="226"/>
      <c r="CQ12" s="226"/>
      <c r="CR12" s="227"/>
      <c r="CS12" s="236">
        <f>CS13+CS14+CS15+CS16</f>
        <v>94360118.870000005</v>
      </c>
      <c r="CT12" s="242"/>
      <c r="CU12" s="242"/>
      <c r="CV12" s="242"/>
      <c r="CW12" s="242"/>
      <c r="CX12" s="242"/>
      <c r="CY12" s="242"/>
      <c r="CZ12" s="242"/>
      <c r="DA12" s="242"/>
      <c r="DB12" s="242"/>
      <c r="DC12" s="243"/>
      <c r="DD12" s="236">
        <f>DD13</f>
        <v>1881561.1300000001</v>
      </c>
      <c r="DE12" s="242"/>
      <c r="DF12" s="242"/>
      <c r="DG12" s="242"/>
      <c r="DH12" s="242"/>
      <c r="DI12" s="242"/>
      <c r="DJ12" s="242"/>
      <c r="DK12" s="242"/>
      <c r="DL12" s="242"/>
      <c r="DM12" s="242"/>
      <c r="DN12" s="243"/>
      <c r="DO12" s="236">
        <f>DO13+DO14+DO16</f>
        <v>847952.72</v>
      </c>
      <c r="DP12" s="226"/>
      <c r="DQ12" s="226"/>
      <c r="DR12" s="226"/>
      <c r="DS12" s="226"/>
      <c r="DT12" s="226"/>
      <c r="DU12" s="226"/>
      <c r="DV12" s="227"/>
      <c r="DW12" s="225"/>
      <c r="DX12" s="226"/>
      <c r="DY12" s="226"/>
      <c r="DZ12" s="226"/>
      <c r="EA12" s="226"/>
      <c r="EB12" s="226"/>
      <c r="EC12" s="227"/>
    </row>
    <row r="13" spans="1:133" s="61" customFormat="1" ht="27.75" customHeight="1" x14ac:dyDescent="0.3">
      <c r="A13" s="244" t="s">
        <v>291</v>
      </c>
      <c r="B13" s="245"/>
      <c r="C13" s="245"/>
      <c r="D13" s="245"/>
      <c r="E13" s="245"/>
      <c r="F13" s="246"/>
      <c r="G13" s="247" t="s">
        <v>439</v>
      </c>
      <c r="H13" s="231"/>
      <c r="I13" s="231"/>
      <c r="J13" s="231"/>
      <c r="K13" s="231"/>
      <c r="L13" s="231"/>
      <c r="M13" s="231"/>
      <c r="N13" s="231"/>
      <c r="O13" s="231"/>
      <c r="P13" s="231"/>
      <c r="Q13" s="231"/>
      <c r="R13" s="231"/>
      <c r="S13" s="231"/>
      <c r="T13" s="231"/>
      <c r="U13" s="231"/>
      <c r="V13" s="231"/>
      <c r="W13" s="231"/>
      <c r="X13" s="231"/>
      <c r="Y13" s="232"/>
      <c r="Z13" s="225">
        <v>84</v>
      </c>
      <c r="AA13" s="226"/>
      <c r="AB13" s="226"/>
      <c r="AC13" s="226"/>
      <c r="AD13" s="226"/>
      <c r="AE13" s="226"/>
      <c r="AF13" s="226"/>
      <c r="AG13" s="226"/>
      <c r="AH13" s="226"/>
      <c r="AI13" s="226"/>
      <c r="AJ13" s="226"/>
      <c r="AK13" s="227"/>
      <c r="AL13" s="236">
        <f>(CS13+DD13+DO13)/Z13/12</f>
        <v>79012.170833333337</v>
      </c>
      <c r="AM13" s="242"/>
      <c r="AN13" s="242"/>
      <c r="AO13" s="242"/>
      <c r="AP13" s="242"/>
      <c r="AQ13" s="242"/>
      <c r="AR13" s="242"/>
      <c r="AS13" s="242"/>
      <c r="AT13" s="243"/>
      <c r="AU13" s="225">
        <v>19277.73</v>
      </c>
      <c r="AV13" s="226"/>
      <c r="AW13" s="226"/>
      <c r="AX13" s="226"/>
      <c r="AY13" s="226"/>
      <c r="AZ13" s="226"/>
      <c r="BA13" s="226"/>
      <c r="BB13" s="226"/>
      <c r="BC13" s="227"/>
      <c r="BD13" s="225">
        <v>9178.5300000000007</v>
      </c>
      <c r="BE13" s="226"/>
      <c r="BF13" s="226"/>
      <c r="BG13" s="226"/>
      <c r="BH13" s="226"/>
      <c r="BI13" s="226"/>
      <c r="BJ13" s="226"/>
      <c r="BK13" s="226"/>
      <c r="BL13" s="227"/>
      <c r="BM13" s="225">
        <f>AL13-AU13-BD13</f>
        <v>50555.910833333342</v>
      </c>
      <c r="BN13" s="226"/>
      <c r="BO13" s="226"/>
      <c r="BP13" s="226"/>
      <c r="BQ13" s="226"/>
      <c r="BR13" s="226"/>
      <c r="BS13" s="226"/>
      <c r="BT13" s="226"/>
      <c r="BU13" s="227"/>
      <c r="BV13" s="225"/>
      <c r="BW13" s="226"/>
      <c r="BX13" s="226"/>
      <c r="BY13" s="226"/>
      <c r="BZ13" s="226"/>
      <c r="CA13" s="226"/>
      <c r="CB13" s="226"/>
      <c r="CC13" s="226"/>
      <c r="CD13" s="226"/>
      <c r="CE13" s="226"/>
      <c r="CF13" s="227"/>
      <c r="CG13" s="236">
        <f>Z13*AL13*12</f>
        <v>79644268.200000003</v>
      </c>
      <c r="CH13" s="226"/>
      <c r="CI13" s="226"/>
      <c r="CJ13" s="226"/>
      <c r="CK13" s="226"/>
      <c r="CL13" s="226"/>
      <c r="CM13" s="226"/>
      <c r="CN13" s="226"/>
      <c r="CO13" s="226"/>
      <c r="CP13" s="226"/>
      <c r="CQ13" s="226"/>
      <c r="CR13" s="227"/>
      <c r="CS13" s="236">
        <f>70573118.28+408123.29+3540000+177086+2363726.78+40000</f>
        <v>77102054.350000009</v>
      </c>
      <c r="CT13" s="242"/>
      <c r="CU13" s="242"/>
      <c r="CV13" s="242"/>
      <c r="CW13" s="242"/>
      <c r="CX13" s="242"/>
      <c r="CY13" s="242"/>
      <c r="CZ13" s="242"/>
      <c r="DA13" s="242"/>
      <c r="DB13" s="242"/>
      <c r="DC13" s="243"/>
      <c r="DD13" s="236">
        <f>1183176.34+698384.79</f>
        <v>1881561.1300000001</v>
      </c>
      <c r="DE13" s="242"/>
      <c r="DF13" s="242"/>
      <c r="DG13" s="242"/>
      <c r="DH13" s="242"/>
      <c r="DI13" s="242"/>
      <c r="DJ13" s="242"/>
      <c r="DK13" s="242"/>
      <c r="DL13" s="242"/>
      <c r="DM13" s="242"/>
      <c r="DN13" s="243"/>
      <c r="DO13" s="225">
        <v>660652.72</v>
      </c>
      <c r="DP13" s="226"/>
      <c r="DQ13" s="226"/>
      <c r="DR13" s="226"/>
      <c r="DS13" s="226"/>
      <c r="DT13" s="226"/>
      <c r="DU13" s="226"/>
      <c r="DV13" s="227"/>
      <c r="DW13" s="250">
        <v>0</v>
      </c>
      <c r="DX13" s="251"/>
      <c r="DY13" s="251"/>
      <c r="DZ13" s="251"/>
      <c r="EA13" s="251"/>
      <c r="EB13" s="251"/>
      <c r="EC13" s="252"/>
    </row>
    <row r="14" spans="1:133" s="61" customFormat="1" ht="70.5" customHeight="1" x14ac:dyDescent="0.3">
      <c r="A14" s="244" t="s">
        <v>290</v>
      </c>
      <c r="B14" s="245"/>
      <c r="C14" s="245"/>
      <c r="D14" s="245"/>
      <c r="E14" s="245"/>
      <c r="F14" s="246"/>
      <c r="G14" s="247" t="s">
        <v>440</v>
      </c>
      <c r="H14" s="248"/>
      <c r="I14" s="248"/>
      <c r="J14" s="248"/>
      <c r="K14" s="248"/>
      <c r="L14" s="248"/>
      <c r="M14" s="248"/>
      <c r="N14" s="248"/>
      <c r="O14" s="248"/>
      <c r="P14" s="248"/>
      <c r="Q14" s="248"/>
      <c r="R14" s="248"/>
      <c r="S14" s="248"/>
      <c r="T14" s="248"/>
      <c r="U14" s="248"/>
      <c r="V14" s="248"/>
      <c r="W14" s="248"/>
      <c r="X14" s="248"/>
      <c r="Y14" s="249"/>
      <c r="Z14" s="225">
        <v>9</v>
      </c>
      <c r="AA14" s="226"/>
      <c r="AB14" s="226"/>
      <c r="AC14" s="226"/>
      <c r="AD14" s="226"/>
      <c r="AE14" s="226"/>
      <c r="AF14" s="226"/>
      <c r="AG14" s="226"/>
      <c r="AH14" s="226"/>
      <c r="AI14" s="226"/>
      <c r="AJ14" s="226"/>
      <c r="AK14" s="227"/>
      <c r="AL14" s="236">
        <f>(CS14+DO14)/Z14/12</f>
        <v>110595.96777777777</v>
      </c>
      <c r="AM14" s="242"/>
      <c r="AN14" s="242"/>
      <c r="AO14" s="242"/>
      <c r="AP14" s="242"/>
      <c r="AQ14" s="242"/>
      <c r="AR14" s="242"/>
      <c r="AS14" s="242"/>
      <c r="AT14" s="243"/>
      <c r="AU14" s="236">
        <v>52551.727700000003</v>
      </c>
      <c r="AV14" s="242"/>
      <c r="AW14" s="242"/>
      <c r="AX14" s="242"/>
      <c r="AY14" s="242"/>
      <c r="AZ14" s="242"/>
      <c r="BA14" s="242"/>
      <c r="BB14" s="242"/>
      <c r="BC14" s="243"/>
      <c r="BD14" s="225"/>
      <c r="BE14" s="226"/>
      <c r="BF14" s="226"/>
      <c r="BG14" s="226"/>
      <c r="BH14" s="226"/>
      <c r="BI14" s="226"/>
      <c r="BJ14" s="226"/>
      <c r="BK14" s="226"/>
      <c r="BL14" s="227"/>
      <c r="BM14" s="236">
        <f>AL14-AU14</f>
        <v>58044.240077777766</v>
      </c>
      <c r="BN14" s="226"/>
      <c r="BO14" s="226"/>
      <c r="BP14" s="226"/>
      <c r="BQ14" s="226"/>
      <c r="BR14" s="226"/>
      <c r="BS14" s="226"/>
      <c r="BT14" s="226"/>
      <c r="BU14" s="227"/>
      <c r="BV14" s="225"/>
      <c r="BW14" s="226"/>
      <c r="BX14" s="226"/>
      <c r="BY14" s="226"/>
      <c r="BZ14" s="226"/>
      <c r="CA14" s="226"/>
      <c r="CB14" s="226"/>
      <c r="CC14" s="226"/>
      <c r="CD14" s="226"/>
      <c r="CE14" s="226"/>
      <c r="CF14" s="227"/>
      <c r="CG14" s="225">
        <f>Z14*AL14*12</f>
        <v>11944364.52</v>
      </c>
      <c r="CH14" s="226"/>
      <c r="CI14" s="226"/>
      <c r="CJ14" s="226"/>
      <c r="CK14" s="226"/>
      <c r="CL14" s="226"/>
      <c r="CM14" s="226"/>
      <c r="CN14" s="226"/>
      <c r="CO14" s="226"/>
      <c r="CP14" s="226"/>
      <c r="CQ14" s="226"/>
      <c r="CR14" s="227"/>
      <c r="CS14" s="225">
        <v>11908364.52</v>
      </c>
      <c r="CT14" s="226"/>
      <c r="CU14" s="226"/>
      <c r="CV14" s="226"/>
      <c r="CW14" s="226"/>
      <c r="CX14" s="226"/>
      <c r="CY14" s="226"/>
      <c r="CZ14" s="226"/>
      <c r="DA14" s="226"/>
      <c r="DB14" s="226"/>
      <c r="DC14" s="227"/>
      <c r="DD14" s="225">
        <v>0</v>
      </c>
      <c r="DE14" s="226"/>
      <c r="DF14" s="226"/>
      <c r="DG14" s="226"/>
      <c r="DH14" s="226"/>
      <c r="DI14" s="226"/>
      <c r="DJ14" s="226"/>
      <c r="DK14" s="226"/>
      <c r="DL14" s="226"/>
      <c r="DM14" s="226"/>
      <c r="DN14" s="227"/>
      <c r="DO14" s="236">
        <v>36000</v>
      </c>
      <c r="DP14" s="242"/>
      <c r="DQ14" s="242"/>
      <c r="DR14" s="242"/>
      <c r="DS14" s="242"/>
      <c r="DT14" s="242"/>
      <c r="DU14" s="242"/>
      <c r="DV14" s="243"/>
      <c r="DW14" s="225">
        <v>0</v>
      </c>
      <c r="DX14" s="226"/>
      <c r="DY14" s="226"/>
      <c r="DZ14" s="226"/>
      <c r="EA14" s="226"/>
      <c r="EB14" s="226"/>
      <c r="EC14" s="227"/>
    </row>
    <row r="15" spans="1:133" s="61" customFormat="1" ht="51.75" customHeight="1" x14ac:dyDescent="0.3">
      <c r="A15" s="244" t="s">
        <v>441</v>
      </c>
      <c r="B15" s="245"/>
      <c r="C15" s="245"/>
      <c r="D15" s="245"/>
      <c r="E15" s="245"/>
      <c r="F15" s="246"/>
      <c r="G15" s="247" t="s">
        <v>442</v>
      </c>
      <c r="H15" s="248"/>
      <c r="I15" s="248"/>
      <c r="J15" s="248"/>
      <c r="K15" s="248"/>
      <c r="L15" s="248"/>
      <c r="M15" s="248"/>
      <c r="N15" s="248"/>
      <c r="O15" s="248"/>
      <c r="P15" s="248"/>
      <c r="Q15" s="248"/>
      <c r="R15" s="248"/>
      <c r="S15" s="248"/>
      <c r="T15" s="248"/>
      <c r="U15" s="248"/>
      <c r="V15" s="248"/>
      <c r="W15" s="248"/>
      <c r="X15" s="248"/>
      <c r="Y15" s="249"/>
      <c r="Z15" s="225">
        <v>2</v>
      </c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7"/>
      <c r="AL15" s="236">
        <f>(CS15+DD15+DO15)/Z15/12</f>
        <v>55118.125</v>
      </c>
      <c r="AM15" s="242"/>
      <c r="AN15" s="242"/>
      <c r="AO15" s="242"/>
      <c r="AP15" s="242"/>
      <c r="AQ15" s="242"/>
      <c r="AR15" s="242"/>
      <c r="AS15" s="242"/>
      <c r="AT15" s="243"/>
      <c r="AU15" s="236">
        <v>19359</v>
      </c>
      <c r="AV15" s="242"/>
      <c r="AW15" s="242"/>
      <c r="AX15" s="242"/>
      <c r="AY15" s="242"/>
      <c r="AZ15" s="242"/>
      <c r="BA15" s="242"/>
      <c r="BB15" s="242"/>
      <c r="BC15" s="243"/>
      <c r="BD15" s="225"/>
      <c r="BE15" s="226"/>
      <c r="BF15" s="226"/>
      <c r="BG15" s="226"/>
      <c r="BH15" s="226"/>
      <c r="BI15" s="226"/>
      <c r="BJ15" s="226"/>
      <c r="BK15" s="226"/>
      <c r="BL15" s="227"/>
      <c r="BM15" s="225">
        <f>AL15-AU15</f>
        <v>35759.125</v>
      </c>
      <c r="BN15" s="226"/>
      <c r="BO15" s="226"/>
      <c r="BP15" s="226"/>
      <c r="BQ15" s="226"/>
      <c r="BR15" s="226"/>
      <c r="BS15" s="226"/>
      <c r="BT15" s="226"/>
      <c r="BU15" s="227"/>
      <c r="BV15" s="225"/>
      <c r="BW15" s="226"/>
      <c r="BX15" s="226"/>
      <c r="BY15" s="226"/>
      <c r="BZ15" s="226"/>
      <c r="CA15" s="226"/>
      <c r="CB15" s="226"/>
      <c r="CC15" s="226"/>
      <c r="CD15" s="226"/>
      <c r="CE15" s="226"/>
      <c r="CF15" s="227"/>
      <c r="CG15" s="225">
        <f>Z15*AL15*12</f>
        <v>1322835</v>
      </c>
      <c r="CH15" s="226"/>
      <c r="CI15" s="226"/>
      <c r="CJ15" s="226"/>
      <c r="CK15" s="226"/>
      <c r="CL15" s="226"/>
      <c r="CM15" s="226"/>
      <c r="CN15" s="226"/>
      <c r="CO15" s="226"/>
      <c r="CP15" s="226"/>
      <c r="CQ15" s="226"/>
      <c r="CR15" s="227"/>
      <c r="CS15" s="225">
        <v>1322835</v>
      </c>
      <c r="CT15" s="226"/>
      <c r="CU15" s="226"/>
      <c r="CV15" s="226"/>
      <c r="CW15" s="226"/>
      <c r="CX15" s="226"/>
      <c r="CY15" s="226"/>
      <c r="CZ15" s="226"/>
      <c r="DA15" s="226"/>
      <c r="DB15" s="226"/>
      <c r="DC15" s="227"/>
      <c r="DD15" s="225">
        <v>0</v>
      </c>
      <c r="DE15" s="226"/>
      <c r="DF15" s="226"/>
      <c r="DG15" s="226"/>
      <c r="DH15" s="226"/>
      <c r="DI15" s="226"/>
      <c r="DJ15" s="226"/>
      <c r="DK15" s="226"/>
      <c r="DL15" s="226"/>
      <c r="DM15" s="226"/>
      <c r="DN15" s="227"/>
      <c r="DO15" s="225">
        <v>0</v>
      </c>
      <c r="DP15" s="226"/>
      <c r="DQ15" s="226"/>
      <c r="DR15" s="226"/>
      <c r="DS15" s="226"/>
      <c r="DT15" s="226"/>
      <c r="DU15" s="226"/>
      <c r="DV15" s="227"/>
      <c r="DW15" s="225">
        <v>0</v>
      </c>
      <c r="DX15" s="226"/>
      <c r="DY15" s="226"/>
      <c r="DZ15" s="226"/>
      <c r="EA15" s="226"/>
      <c r="EB15" s="226"/>
      <c r="EC15" s="227"/>
    </row>
    <row r="16" spans="1:133" s="61" customFormat="1" ht="27" customHeight="1" x14ac:dyDescent="0.3">
      <c r="A16" s="244" t="s">
        <v>443</v>
      </c>
      <c r="B16" s="245"/>
      <c r="C16" s="245"/>
      <c r="D16" s="245"/>
      <c r="E16" s="245"/>
      <c r="F16" s="246"/>
      <c r="G16" s="247" t="s">
        <v>444</v>
      </c>
      <c r="H16" s="248"/>
      <c r="I16" s="248"/>
      <c r="J16" s="248"/>
      <c r="K16" s="248"/>
      <c r="L16" s="248"/>
      <c r="M16" s="248"/>
      <c r="N16" s="248"/>
      <c r="O16" s="248"/>
      <c r="P16" s="248"/>
      <c r="Q16" s="248"/>
      <c r="R16" s="248"/>
      <c r="S16" s="248"/>
      <c r="T16" s="248"/>
      <c r="U16" s="248"/>
      <c r="V16" s="248"/>
      <c r="W16" s="248"/>
      <c r="X16" s="248"/>
      <c r="Y16" s="249"/>
      <c r="Z16" s="225">
        <v>6</v>
      </c>
      <c r="AA16" s="226"/>
      <c r="AB16" s="226"/>
      <c r="AC16" s="226"/>
      <c r="AD16" s="226"/>
      <c r="AE16" s="226"/>
      <c r="AF16" s="226"/>
      <c r="AG16" s="226"/>
      <c r="AH16" s="226"/>
      <c r="AI16" s="226"/>
      <c r="AJ16" s="226"/>
      <c r="AK16" s="227"/>
      <c r="AL16" s="236">
        <f>(CS16+DD16+DO16)/Z16/12</f>
        <v>58030.069444444445</v>
      </c>
      <c r="AM16" s="242"/>
      <c r="AN16" s="242"/>
      <c r="AO16" s="242"/>
      <c r="AP16" s="242"/>
      <c r="AQ16" s="242"/>
      <c r="AR16" s="242"/>
      <c r="AS16" s="242"/>
      <c r="AT16" s="243"/>
      <c r="AU16" s="225">
        <v>21056.87</v>
      </c>
      <c r="AV16" s="226"/>
      <c r="AW16" s="226"/>
      <c r="AX16" s="226"/>
      <c r="AY16" s="226"/>
      <c r="AZ16" s="226"/>
      <c r="BA16" s="226"/>
      <c r="BB16" s="226"/>
      <c r="BC16" s="227"/>
      <c r="BD16" s="236">
        <v>9679.5</v>
      </c>
      <c r="BE16" s="242"/>
      <c r="BF16" s="242"/>
      <c r="BG16" s="242"/>
      <c r="BH16" s="242"/>
      <c r="BI16" s="242"/>
      <c r="BJ16" s="242"/>
      <c r="BK16" s="242"/>
      <c r="BL16" s="243"/>
      <c r="BM16" s="225">
        <f>AL16-AU16-BD16</f>
        <v>27293.699444444443</v>
      </c>
      <c r="BN16" s="226"/>
      <c r="BO16" s="226"/>
      <c r="BP16" s="226"/>
      <c r="BQ16" s="226"/>
      <c r="BR16" s="226"/>
      <c r="BS16" s="226"/>
      <c r="BT16" s="226"/>
      <c r="BU16" s="227"/>
      <c r="BV16" s="225"/>
      <c r="BW16" s="226"/>
      <c r="BX16" s="226"/>
      <c r="BY16" s="226"/>
      <c r="BZ16" s="226"/>
      <c r="CA16" s="226"/>
      <c r="CB16" s="226"/>
      <c r="CC16" s="226"/>
      <c r="CD16" s="226"/>
      <c r="CE16" s="226"/>
      <c r="CF16" s="227"/>
      <c r="CG16" s="236">
        <f>Z16*AL16*12</f>
        <v>4178165</v>
      </c>
      <c r="CH16" s="242"/>
      <c r="CI16" s="242"/>
      <c r="CJ16" s="242"/>
      <c r="CK16" s="242"/>
      <c r="CL16" s="242"/>
      <c r="CM16" s="242"/>
      <c r="CN16" s="242"/>
      <c r="CO16" s="242"/>
      <c r="CP16" s="242"/>
      <c r="CQ16" s="242"/>
      <c r="CR16" s="243"/>
      <c r="CS16" s="236">
        <v>4026865</v>
      </c>
      <c r="CT16" s="242"/>
      <c r="CU16" s="242"/>
      <c r="CV16" s="242"/>
      <c r="CW16" s="242"/>
      <c r="CX16" s="242"/>
      <c r="CY16" s="242"/>
      <c r="CZ16" s="242"/>
      <c r="DA16" s="242"/>
      <c r="DB16" s="242"/>
      <c r="DC16" s="243"/>
      <c r="DD16" s="225">
        <v>0</v>
      </c>
      <c r="DE16" s="226"/>
      <c r="DF16" s="226"/>
      <c r="DG16" s="226"/>
      <c r="DH16" s="226"/>
      <c r="DI16" s="226"/>
      <c r="DJ16" s="226"/>
      <c r="DK16" s="226"/>
      <c r="DL16" s="226"/>
      <c r="DM16" s="226"/>
      <c r="DN16" s="227"/>
      <c r="DO16" s="236">
        <v>151300</v>
      </c>
      <c r="DP16" s="242"/>
      <c r="DQ16" s="242"/>
      <c r="DR16" s="242"/>
      <c r="DS16" s="242"/>
      <c r="DT16" s="242"/>
      <c r="DU16" s="242"/>
      <c r="DV16" s="243"/>
      <c r="DW16" s="225">
        <v>0</v>
      </c>
      <c r="DX16" s="226"/>
      <c r="DY16" s="226"/>
      <c r="DZ16" s="226"/>
      <c r="EA16" s="226"/>
      <c r="EB16" s="226"/>
      <c r="EC16" s="227"/>
    </row>
    <row r="17" spans="1:133" s="61" customFormat="1" ht="205.5" customHeight="1" x14ac:dyDescent="0.3">
      <c r="A17" s="244" t="s">
        <v>36</v>
      </c>
      <c r="B17" s="245"/>
      <c r="C17" s="245"/>
      <c r="D17" s="245"/>
      <c r="E17" s="245"/>
      <c r="F17" s="246"/>
      <c r="G17" s="247" t="s">
        <v>445</v>
      </c>
      <c r="H17" s="231"/>
      <c r="I17" s="231"/>
      <c r="J17" s="231"/>
      <c r="K17" s="231"/>
      <c r="L17" s="231"/>
      <c r="M17" s="231"/>
      <c r="N17" s="231"/>
      <c r="O17" s="231"/>
      <c r="P17" s="231"/>
      <c r="Q17" s="231"/>
      <c r="R17" s="231"/>
      <c r="S17" s="231"/>
      <c r="T17" s="231"/>
      <c r="U17" s="231"/>
      <c r="V17" s="231"/>
      <c r="W17" s="231"/>
      <c r="X17" s="231"/>
      <c r="Y17" s="232"/>
      <c r="Z17" s="225">
        <v>111</v>
      </c>
      <c r="AA17" s="226"/>
      <c r="AB17" s="226"/>
      <c r="AC17" s="226"/>
      <c r="AD17" s="226"/>
      <c r="AE17" s="226"/>
      <c r="AF17" s="226"/>
      <c r="AG17" s="226"/>
      <c r="AH17" s="226"/>
      <c r="AI17" s="226"/>
      <c r="AJ17" s="226"/>
      <c r="AK17" s="227"/>
      <c r="AL17" s="236">
        <f>(CS17+DD17+DO17)/Z17/12</f>
        <v>437.10795795795798</v>
      </c>
      <c r="AM17" s="242"/>
      <c r="AN17" s="242"/>
      <c r="AO17" s="242"/>
      <c r="AP17" s="242"/>
      <c r="AQ17" s="242"/>
      <c r="AR17" s="242"/>
      <c r="AS17" s="242"/>
      <c r="AT17" s="243"/>
      <c r="AU17" s="225" t="s">
        <v>438</v>
      </c>
      <c r="AV17" s="226"/>
      <c r="AW17" s="226"/>
      <c r="AX17" s="226"/>
      <c r="AY17" s="226"/>
      <c r="AZ17" s="226"/>
      <c r="BA17" s="226"/>
      <c r="BB17" s="226"/>
      <c r="BC17" s="227"/>
      <c r="BD17" s="225" t="s">
        <v>438</v>
      </c>
      <c r="BE17" s="226"/>
      <c r="BF17" s="226"/>
      <c r="BG17" s="226"/>
      <c r="BH17" s="226"/>
      <c r="BI17" s="226"/>
      <c r="BJ17" s="226"/>
      <c r="BK17" s="226"/>
      <c r="BL17" s="227"/>
      <c r="BM17" s="225" t="s">
        <v>438</v>
      </c>
      <c r="BN17" s="226"/>
      <c r="BO17" s="226"/>
      <c r="BP17" s="226"/>
      <c r="BQ17" s="226"/>
      <c r="BR17" s="226"/>
      <c r="BS17" s="226"/>
      <c r="BT17" s="226"/>
      <c r="BU17" s="227"/>
      <c r="BV17" s="225" t="s">
        <v>438</v>
      </c>
      <c r="BW17" s="226"/>
      <c r="BX17" s="226"/>
      <c r="BY17" s="226"/>
      <c r="BZ17" s="226"/>
      <c r="CA17" s="226"/>
      <c r="CB17" s="226"/>
      <c r="CC17" s="226"/>
      <c r="CD17" s="226"/>
      <c r="CE17" s="226"/>
      <c r="CF17" s="227"/>
      <c r="CG17" s="237">
        <f>Z17*AL17*12</f>
        <v>582227.80000000005</v>
      </c>
      <c r="CH17" s="238"/>
      <c r="CI17" s="238"/>
      <c r="CJ17" s="238"/>
      <c r="CK17" s="238"/>
      <c r="CL17" s="238"/>
      <c r="CM17" s="238"/>
      <c r="CN17" s="238"/>
      <c r="CO17" s="238"/>
      <c r="CP17" s="238"/>
      <c r="CQ17" s="238"/>
      <c r="CR17" s="239"/>
      <c r="CS17" s="237">
        <v>570000</v>
      </c>
      <c r="CT17" s="240"/>
      <c r="CU17" s="240"/>
      <c r="CV17" s="240"/>
      <c r="CW17" s="240"/>
      <c r="CX17" s="240"/>
      <c r="CY17" s="240"/>
      <c r="CZ17" s="240"/>
      <c r="DA17" s="240"/>
      <c r="DB17" s="240"/>
      <c r="DC17" s="241"/>
      <c r="DD17" s="237">
        <f>9406</f>
        <v>9406</v>
      </c>
      <c r="DE17" s="240"/>
      <c r="DF17" s="240"/>
      <c r="DG17" s="240"/>
      <c r="DH17" s="240"/>
      <c r="DI17" s="240"/>
      <c r="DJ17" s="240"/>
      <c r="DK17" s="240"/>
      <c r="DL17" s="240"/>
      <c r="DM17" s="240"/>
      <c r="DN17" s="241"/>
      <c r="DO17" s="237">
        <f>2821.8</f>
        <v>2821.8</v>
      </c>
      <c r="DP17" s="240"/>
      <c r="DQ17" s="240"/>
      <c r="DR17" s="240"/>
      <c r="DS17" s="240"/>
      <c r="DT17" s="240"/>
      <c r="DU17" s="240"/>
      <c r="DV17" s="241"/>
      <c r="DW17" s="225"/>
      <c r="DX17" s="226"/>
      <c r="DY17" s="226"/>
      <c r="DZ17" s="226"/>
      <c r="EA17" s="226"/>
      <c r="EB17" s="226"/>
      <c r="EC17" s="227"/>
    </row>
    <row r="18" spans="1:133" s="61" customFormat="1" ht="16.5" customHeight="1" x14ac:dyDescent="0.3">
      <c r="A18" s="230" t="s">
        <v>371</v>
      </c>
      <c r="B18" s="231"/>
      <c r="C18" s="231"/>
      <c r="D18" s="231"/>
      <c r="E18" s="231"/>
      <c r="F18" s="231"/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31"/>
      <c r="Z18" s="231"/>
      <c r="AA18" s="231"/>
      <c r="AB18" s="231"/>
      <c r="AC18" s="231"/>
      <c r="AD18" s="231"/>
      <c r="AE18" s="231"/>
      <c r="AF18" s="231"/>
      <c r="AG18" s="231"/>
      <c r="AH18" s="231"/>
      <c r="AI18" s="231"/>
      <c r="AJ18" s="231"/>
      <c r="AK18" s="232"/>
      <c r="AL18" s="233"/>
      <c r="AM18" s="234"/>
      <c r="AN18" s="234"/>
      <c r="AO18" s="234"/>
      <c r="AP18" s="234"/>
      <c r="AQ18" s="234"/>
      <c r="AR18" s="234"/>
      <c r="AS18" s="234"/>
      <c r="AT18" s="235"/>
      <c r="AU18" s="233" t="s">
        <v>438</v>
      </c>
      <c r="AV18" s="234"/>
      <c r="AW18" s="234"/>
      <c r="AX18" s="234"/>
      <c r="AY18" s="234"/>
      <c r="AZ18" s="234"/>
      <c r="BA18" s="234"/>
      <c r="BB18" s="234"/>
      <c r="BC18" s="235"/>
      <c r="BD18" s="233" t="s">
        <v>438</v>
      </c>
      <c r="BE18" s="234"/>
      <c r="BF18" s="234"/>
      <c r="BG18" s="234"/>
      <c r="BH18" s="234"/>
      <c r="BI18" s="234"/>
      <c r="BJ18" s="234"/>
      <c r="BK18" s="234"/>
      <c r="BL18" s="235"/>
      <c r="BM18" s="233" t="s">
        <v>438</v>
      </c>
      <c r="BN18" s="234"/>
      <c r="BO18" s="234"/>
      <c r="BP18" s="234"/>
      <c r="BQ18" s="234"/>
      <c r="BR18" s="234"/>
      <c r="BS18" s="234"/>
      <c r="BT18" s="234"/>
      <c r="BU18" s="235"/>
      <c r="BV18" s="233"/>
      <c r="BW18" s="234"/>
      <c r="BX18" s="234"/>
      <c r="BY18" s="234"/>
      <c r="BZ18" s="234"/>
      <c r="CA18" s="234"/>
      <c r="CB18" s="234"/>
      <c r="CC18" s="234"/>
      <c r="CD18" s="234"/>
      <c r="CE18" s="234"/>
      <c r="CF18" s="235"/>
      <c r="CG18" s="236">
        <f>CG13+CG14+CG15+CG16+CG17</f>
        <v>97671860.519999996</v>
      </c>
      <c r="CH18" s="226"/>
      <c r="CI18" s="226"/>
      <c r="CJ18" s="226"/>
      <c r="CK18" s="226"/>
      <c r="CL18" s="226"/>
      <c r="CM18" s="226"/>
      <c r="CN18" s="226"/>
      <c r="CO18" s="226"/>
      <c r="CP18" s="226"/>
      <c r="CQ18" s="226"/>
      <c r="CR18" s="227"/>
      <c r="CS18" s="236">
        <f>CS17+CS16+CS15+CS14+CS13</f>
        <v>94930118.870000005</v>
      </c>
      <c r="CT18" s="226"/>
      <c r="CU18" s="226"/>
      <c r="CV18" s="226"/>
      <c r="CW18" s="226"/>
      <c r="CX18" s="226"/>
      <c r="CY18" s="226"/>
      <c r="CZ18" s="226"/>
      <c r="DA18" s="226"/>
      <c r="DB18" s="226"/>
      <c r="DC18" s="227"/>
      <c r="DD18" s="236">
        <f>DD17+DD13</f>
        <v>1890967.1300000001</v>
      </c>
      <c r="DE18" s="226"/>
      <c r="DF18" s="226"/>
      <c r="DG18" s="226"/>
      <c r="DH18" s="226"/>
      <c r="DI18" s="226"/>
      <c r="DJ18" s="226"/>
      <c r="DK18" s="226"/>
      <c r="DL18" s="226"/>
      <c r="DM18" s="226"/>
      <c r="DN18" s="227"/>
      <c r="DO18" s="225">
        <f>DO17+DO16+DO14+DO13</f>
        <v>850774.52</v>
      </c>
      <c r="DP18" s="226"/>
      <c r="DQ18" s="226"/>
      <c r="DR18" s="226"/>
      <c r="DS18" s="226"/>
      <c r="DT18" s="226"/>
      <c r="DU18" s="226"/>
      <c r="DV18" s="227"/>
      <c r="DW18" s="225"/>
      <c r="DX18" s="226"/>
      <c r="DY18" s="226"/>
      <c r="DZ18" s="226"/>
      <c r="EA18" s="226"/>
      <c r="EB18" s="226"/>
      <c r="EC18" s="227"/>
    </row>
    <row r="19" spans="1:133" x14ac:dyDescent="0.3">
      <c r="A19" s="228" t="s">
        <v>446</v>
      </c>
      <c r="B19" s="229"/>
      <c r="C19" s="229"/>
      <c r="D19" s="229"/>
      <c r="E19" s="229"/>
      <c r="F19" s="229"/>
      <c r="G19" s="229"/>
      <c r="H19" s="229"/>
      <c r="I19" s="229"/>
      <c r="J19" s="229"/>
      <c r="K19" s="229"/>
      <c r="L19" s="229"/>
      <c r="M19" s="229"/>
      <c r="N19" s="229"/>
      <c r="O19" s="229"/>
      <c r="P19" s="229"/>
      <c r="Q19" s="229"/>
      <c r="R19" s="229"/>
      <c r="S19" s="229"/>
      <c r="T19" s="229"/>
      <c r="U19" s="229"/>
      <c r="V19" s="229"/>
      <c r="W19" s="229"/>
      <c r="X19" s="229"/>
      <c r="Y19" s="229"/>
      <c r="Z19" s="229"/>
      <c r="AA19" s="229"/>
      <c r="AB19" s="229"/>
      <c r="AC19" s="229"/>
      <c r="AD19" s="229"/>
      <c r="AE19" s="229"/>
      <c r="AF19" s="229"/>
      <c r="AG19" s="229"/>
      <c r="AH19" s="229"/>
      <c r="AI19" s="229"/>
      <c r="AJ19" s="229"/>
      <c r="AK19" s="229"/>
      <c r="AL19" s="229"/>
      <c r="AM19" s="229"/>
      <c r="AN19" s="229"/>
      <c r="AO19" s="229"/>
      <c r="AP19" s="229"/>
      <c r="AQ19" s="229"/>
      <c r="AR19" s="229"/>
      <c r="AS19" s="229"/>
      <c r="AT19" s="229"/>
      <c r="AU19" s="229"/>
      <c r="AV19" s="229"/>
      <c r="AW19" s="229"/>
      <c r="AX19" s="229"/>
      <c r="AY19" s="229"/>
      <c r="AZ19" s="229"/>
      <c r="BA19" s="229"/>
      <c r="BB19" s="229"/>
      <c r="BC19" s="229"/>
      <c r="BD19" s="229"/>
      <c r="BE19" s="229"/>
      <c r="BF19" s="229"/>
      <c r="BG19" s="229"/>
      <c r="BH19" s="229"/>
      <c r="BI19" s="229"/>
      <c r="BJ19" s="229"/>
      <c r="BK19" s="229"/>
      <c r="BL19" s="229"/>
      <c r="BM19" s="229"/>
      <c r="BN19" s="229"/>
      <c r="BO19" s="229"/>
      <c r="BP19" s="229"/>
      <c r="BQ19" s="229"/>
      <c r="BR19" s="229"/>
      <c r="BS19" s="229"/>
      <c r="BT19" s="229"/>
      <c r="BU19" s="229"/>
      <c r="BV19" s="229"/>
      <c r="BW19" s="229"/>
      <c r="BX19" s="229"/>
      <c r="BY19" s="229"/>
      <c r="BZ19" s="229"/>
      <c r="CA19" s="229"/>
      <c r="CB19" s="229"/>
      <c r="CC19" s="229"/>
      <c r="CD19" s="229"/>
      <c r="CE19" s="229"/>
      <c r="CF19" s="229"/>
      <c r="CG19" s="229"/>
      <c r="CH19" s="229"/>
      <c r="CI19" s="229"/>
      <c r="CJ19" s="229"/>
      <c r="CK19" s="229"/>
      <c r="CL19" s="229"/>
      <c r="CM19" s="229"/>
      <c r="CN19" s="229"/>
      <c r="CO19" s="229"/>
      <c r="CP19" s="229"/>
      <c r="CQ19" s="229"/>
      <c r="CR19" s="229"/>
      <c r="CS19" s="229"/>
      <c r="CT19" s="229"/>
      <c r="CU19" s="229"/>
      <c r="CV19" s="229"/>
      <c r="CW19" s="229"/>
      <c r="CX19" s="229"/>
      <c r="CY19" s="229"/>
      <c r="CZ19" s="229"/>
      <c r="DA19" s="229"/>
      <c r="DB19" s="229"/>
      <c r="DC19" s="229"/>
      <c r="DD19" s="229"/>
      <c r="DE19" s="229"/>
      <c r="DF19" s="229"/>
      <c r="DG19" s="229"/>
      <c r="DH19" s="229"/>
      <c r="DI19" s="229"/>
      <c r="DJ19" s="229"/>
      <c r="DK19" s="229"/>
      <c r="DL19" s="229"/>
      <c r="DM19" s="229"/>
      <c r="DN19" s="229"/>
      <c r="DO19" s="229"/>
      <c r="DP19" s="229"/>
      <c r="DQ19" s="229"/>
      <c r="DR19" s="229"/>
      <c r="DS19" s="229"/>
      <c r="DT19" s="229"/>
      <c r="DU19" s="229"/>
      <c r="DV19" s="229"/>
      <c r="DW19" s="229"/>
      <c r="DX19" s="229"/>
      <c r="DY19" s="229"/>
      <c r="DZ19" s="229"/>
      <c r="EA19" s="229"/>
      <c r="EB19" s="229"/>
      <c r="EC19" s="229"/>
    </row>
  </sheetData>
  <mergeCells count="123">
    <mergeCell ref="CF1:EC1"/>
    <mergeCell ref="A3:EC3"/>
    <mergeCell ref="A5:AV5"/>
    <mergeCell ref="A8:F10"/>
    <mergeCell ref="G8:Y10"/>
    <mergeCell ref="Z8:AK10"/>
    <mergeCell ref="AL8:BU8"/>
    <mergeCell ref="BV8:CF10"/>
    <mergeCell ref="CG8:CR10"/>
    <mergeCell ref="CS8:EC8"/>
    <mergeCell ref="AL9:AT10"/>
    <mergeCell ref="AU9:BU9"/>
    <mergeCell ref="CS9:DC10"/>
    <mergeCell ref="DD9:DN10"/>
    <mergeCell ref="DO9:EC9"/>
    <mergeCell ref="AU10:BC10"/>
    <mergeCell ref="BD10:BL10"/>
    <mergeCell ref="BM10:BU10"/>
    <mergeCell ref="DO10:DV10"/>
    <mergeCell ref="DW10:EC10"/>
    <mergeCell ref="DW11:EC11"/>
    <mergeCell ref="A12:F12"/>
    <mergeCell ref="G12:Y12"/>
    <mergeCell ref="Z12:AK12"/>
    <mergeCell ref="AL12:AT12"/>
    <mergeCell ref="AU12:BC12"/>
    <mergeCell ref="BD12:BL12"/>
    <mergeCell ref="BM12:BU12"/>
    <mergeCell ref="BV12:CF12"/>
    <mergeCell ref="CG12:CR12"/>
    <mergeCell ref="BM11:BU11"/>
    <mergeCell ref="BV11:CF11"/>
    <mergeCell ref="CG11:CR11"/>
    <mergeCell ref="CS11:DC11"/>
    <mergeCell ref="DD11:DN11"/>
    <mergeCell ref="DO11:DV11"/>
    <mergeCell ref="A11:F11"/>
    <mergeCell ref="G11:Y11"/>
    <mergeCell ref="Z11:AK11"/>
    <mergeCell ref="AL11:AT11"/>
    <mergeCell ref="AU11:BC11"/>
    <mergeCell ref="BD11:BL11"/>
    <mergeCell ref="CS12:DC12"/>
    <mergeCell ref="DD12:DN12"/>
    <mergeCell ref="DO12:DV12"/>
    <mergeCell ref="DW12:EC12"/>
    <mergeCell ref="A13:F13"/>
    <mergeCell ref="G13:Y13"/>
    <mergeCell ref="Z13:AK13"/>
    <mergeCell ref="AL13:AT13"/>
    <mergeCell ref="AU13:BC13"/>
    <mergeCell ref="BD13:BL13"/>
    <mergeCell ref="DW13:EC13"/>
    <mergeCell ref="A14:F14"/>
    <mergeCell ref="G14:Y14"/>
    <mergeCell ref="Z14:AK14"/>
    <mergeCell ref="AL14:AT14"/>
    <mergeCell ref="AU14:BC14"/>
    <mergeCell ref="BD14:BL14"/>
    <mergeCell ref="BM14:BU14"/>
    <mergeCell ref="BV14:CF14"/>
    <mergeCell ref="CG14:CR14"/>
    <mergeCell ref="BM13:BU13"/>
    <mergeCell ref="BV13:CF13"/>
    <mergeCell ref="CG13:CR13"/>
    <mergeCell ref="CS13:DC13"/>
    <mergeCell ref="DD13:DN13"/>
    <mergeCell ref="DO13:DV13"/>
    <mergeCell ref="CS14:DC14"/>
    <mergeCell ref="DD14:DN14"/>
    <mergeCell ref="DO14:DV14"/>
    <mergeCell ref="DW14:EC14"/>
    <mergeCell ref="A15:F15"/>
    <mergeCell ref="G15:Y15"/>
    <mergeCell ref="Z15:AK15"/>
    <mergeCell ref="AL15:AT15"/>
    <mergeCell ref="AU15:BC15"/>
    <mergeCell ref="BD15:BL15"/>
    <mergeCell ref="DW15:EC15"/>
    <mergeCell ref="A16:F16"/>
    <mergeCell ref="G16:Y16"/>
    <mergeCell ref="Z16:AK16"/>
    <mergeCell ref="AL16:AT16"/>
    <mergeCell ref="AU16:BC16"/>
    <mergeCell ref="BD16:BL16"/>
    <mergeCell ref="BM16:BU16"/>
    <mergeCell ref="BV16:CF16"/>
    <mergeCell ref="CG16:CR16"/>
    <mergeCell ref="BM15:BU15"/>
    <mergeCell ref="BV15:CF15"/>
    <mergeCell ref="CG15:CR15"/>
    <mergeCell ref="CS15:DC15"/>
    <mergeCell ref="DD15:DN15"/>
    <mergeCell ref="DO15:DV15"/>
    <mergeCell ref="CS16:DC16"/>
    <mergeCell ref="DD16:DN16"/>
    <mergeCell ref="DO16:DV16"/>
    <mergeCell ref="DW16:EC16"/>
    <mergeCell ref="A17:F17"/>
    <mergeCell ref="G17:Y17"/>
    <mergeCell ref="Z17:AK17"/>
    <mergeCell ref="AL17:AT17"/>
    <mergeCell ref="AU17:BC17"/>
    <mergeCell ref="BD17:BL17"/>
    <mergeCell ref="DO18:DV18"/>
    <mergeCell ref="DW18:EC18"/>
    <mergeCell ref="A19:EC19"/>
    <mergeCell ref="DW17:EC17"/>
    <mergeCell ref="A18:AK18"/>
    <mergeCell ref="AL18:AT18"/>
    <mergeCell ref="AU18:BC18"/>
    <mergeCell ref="BD18:BL18"/>
    <mergeCell ref="BM18:BU18"/>
    <mergeCell ref="BV18:CF18"/>
    <mergeCell ref="CG18:CR18"/>
    <mergeCell ref="CS18:DC18"/>
    <mergeCell ref="DD18:DN18"/>
    <mergeCell ref="BM17:BU17"/>
    <mergeCell ref="BV17:CF17"/>
    <mergeCell ref="CG17:CR17"/>
    <mergeCell ref="CS17:DC17"/>
    <mergeCell ref="DD17:DN17"/>
    <mergeCell ref="DO17:DV17"/>
  </mergeCells>
  <pageMargins left="0.59055118110236227" right="0.39370078740157483" top="0.78740157480314965" bottom="0.31496062992125984" header="0.19685039370078741" footer="0.19685039370078741"/>
  <pageSetup paperSize="9"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G97"/>
  <sheetViews>
    <sheetView topLeftCell="A4" zoomScaleNormal="100" zoomScaleSheetLayoutView="100" workbookViewId="0">
      <selection activeCell="ES58" sqref="ES58:GE58"/>
    </sheetView>
  </sheetViews>
  <sheetFormatPr defaultColWidth="0.88671875" defaultRowHeight="13.8" x14ac:dyDescent="0.25"/>
  <cols>
    <col min="1" max="6" width="0.88671875" style="65"/>
    <col min="7" max="7" width="2.44140625" style="65" customWidth="1"/>
    <col min="8" max="11" width="0.88671875" style="65"/>
    <col min="12" max="12" width="11" style="65" bestFit="1" customWidth="1"/>
    <col min="13" max="27" width="0.88671875" style="65"/>
    <col min="28" max="28" width="6.21875" style="65" customWidth="1"/>
    <col min="29" max="124" width="0.88671875" style="65"/>
    <col min="125" max="125" width="2.88671875" style="65" customWidth="1"/>
    <col min="126" max="134" width="0.88671875" style="65"/>
    <col min="135" max="135" width="2.33203125" style="65" customWidth="1"/>
    <col min="136" max="136" width="1.5546875" style="65" customWidth="1"/>
    <col min="137" max="137" width="0.88671875" style="65" customWidth="1"/>
    <col min="138" max="262" width="0.88671875" style="65"/>
    <col min="263" max="263" width="2.44140625" style="65" customWidth="1"/>
    <col min="264" max="267" width="0.88671875" style="65"/>
    <col min="268" max="268" width="11" style="65" bestFit="1" customWidth="1"/>
    <col min="269" max="283" width="0.88671875" style="65"/>
    <col min="284" max="284" width="6.21875" style="65" customWidth="1"/>
    <col min="285" max="380" width="0.88671875" style="65"/>
    <col min="381" max="381" width="2.88671875" style="65" customWidth="1"/>
    <col min="382" max="390" width="0.88671875" style="65"/>
    <col min="391" max="391" width="2.33203125" style="65" customWidth="1"/>
    <col min="392" max="392" width="1.5546875" style="65" customWidth="1"/>
    <col min="393" max="393" width="0.88671875" style="65" customWidth="1"/>
    <col min="394" max="518" width="0.88671875" style="65"/>
    <col min="519" max="519" width="2.44140625" style="65" customWidth="1"/>
    <col min="520" max="523" width="0.88671875" style="65"/>
    <col min="524" max="524" width="11" style="65" bestFit="1" customWidth="1"/>
    <col min="525" max="539" width="0.88671875" style="65"/>
    <col min="540" max="540" width="6.21875" style="65" customWidth="1"/>
    <col min="541" max="636" width="0.88671875" style="65"/>
    <col min="637" max="637" width="2.88671875" style="65" customWidth="1"/>
    <col min="638" max="646" width="0.88671875" style="65"/>
    <col min="647" max="647" width="2.33203125" style="65" customWidth="1"/>
    <col min="648" max="648" width="1.5546875" style="65" customWidth="1"/>
    <col min="649" max="649" width="0.88671875" style="65" customWidth="1"/>
    <col min="650" max="774" width="0.88671875" style="65"/>
    <col min="775" max="775" width="2.44140625" style="65" customWidth="1"/>
    <col min="776" max="779" width="0.88671875" style="65"/>
    <col min="780" max="780" width="11" style="65" bestFit="1" customWidth="1"/>
    <col min="781" max="795" width="0.88671875" style="65"/>
    <col min="796" max="796" width="6.21875" style="65" customWidth="1"/>
    <col min="797" max="892" width="0.88671875" style="65"/>
    <col min="893" max="893" width="2.88671875" style="65" customWidth="1"/>
    <col min="894" max="902" width="0.88671875" style="65"/>
    <col min="903" max="903" width="2.33203125" style="65" customWidth="1"/>
    <col min="904" max="904" width="1.5546875" style="65" customWidth="1"/>
    <col min="905" max="905" width="0.88671875" style="65" customWidth="1"/>
    <col min="906" max="1030" width="0.88671875" style="65"/>
    <col min="1031" max="1031" width="2.44140625" style="65" customWidth="1"/>
    <col min="1032" max="1035" width="0.88671875" style="65"/>
    <col min="1036" max="1036" width="11" style="65" bestFit="1" customWidth="1"/>
    <col min="1037" max="1051" width="0.88671875" style="65"/>
    <col min="1052" max="1052" width="6.21875" style="65" customWidth="1"/>
    <col min="1053" max="1148" width="0.88671875" style="65"/>
    <col min="1149" max="1149" width="2.88671875" style="65" customWidth="1"/>
    <col min="1150" max="1158" width="0.88671875" style="65"/>
    <col min="1159" max="1159" width="2.33203125" style="65" customWidth="1"/>
    <col min="1160" max="1160" width="1.5546875" style="65" customWidth="1"/>
    <col min="1161" max="1161" width="0.88671875" style="65" customWidth="1"/>
    <col min="1162" max="1286" width="0.88671875" style="65"/>
    <col min="1287" max="1287" width="2.44140625" style="65" customWidth="1"/>
    <col min="1288" max="1291" width="0.88671875" style="65"/>
    <col min="1292" max="1292" width="11" style="65" bestFit="1" customWidth="1"/>
    <col min="1293" max="1307" width="0.88671875" style="65"/>
    <col min="1308" max="1308" width="6.21875" style="65" customWidth="1"/>
    <col min="1309" max="1404" width="0.88671875" style="65"/>
    <col min="1405" max="1405" width="2.88671875" style="65" customWidth="1"/>
    <col min="1406" max="1414" width="0.88671875" style="65"/>
    <col min="1415" max="1415" width="2.33203125" style="65" customWidth="1"/>
    <col min="1416" max="1416" width="1.5546875" style="65" customWidth="1"/>
    <col min="1417" max="1417" width="0.88671875" style="65" customWidth="1"/>
    <col min="1418" max="1542" width="0.88671875" style="65"/>
    <col min="1543" max="1543" width="2.44140625" style="65" customWidth="1"/>
    <col min="1544" max="1547" width="0.88671875" style="65"/>
    <col min="1548" max="1548" width="11" style="65" bestFit="1" customWidth="1"/>
    <col min="1549" max="1563" width="0.88671875" style="65"/>
    <col min="1564" max="1564" width="6.21875" style="65" customWidth="1"/>
    <col min="1565" max="1660" width="0.88671875" style="65"/>
    <col min="1661" max="1661" width="2.88671875" style="65" customWidth="1"/>
    <col min="1662" max="1670" width="0.88671875" style="65"/>
    <col min="1671" max="1671" width="2.33203125" style="65" customWidth="1"/>
    <col min="1672" max="1672" width="1.5546875" style="65" customWidth="1"/>
    <col min="1673" max="1673" width="0.88671875" style="65" customWidth="1"/>
    <col min="1674" max="1798" width="0.88671875" style="65"/>
    <col min="1799" max="1799" width="2.44140625" style="65" customWidth="1"/>
    <col min="1800" max="1803" width="0.88671875" style="65"/>
    <col min="1804" max="1804" width="11" style="65" bestFit="1" customWidth="1"/>
    <col min="1805" max="1819" width="0.88671875" style="65"/>
    <col min="1820" max="1820" width="6.21875" style="65" customWidth="1"/>
    <col min="1821" max="1916" width="0.88671875" style="65"/>
    <col min="1917" max="1917" width="2.88671875" style="65" customWidth="1"/>
    <col min="1918" max="1926" width="0.88671875" style="65"/>
    <col min="1927" max="1927" width="2.33203125" style="65" customWidth="1"/>
    <col min="1928" max="1928" width="1.5546875" style="65" customWidth="1"/>
    <col min="1929" max="1929" width="0.88671875" style="65" customWidth="1"/>
    <col min="1930" max="2054" width="0.88671875" style="65"/>
    <col min="2055" max="2055" width="2.44140625" style="65" customWidth="1"/>
    <col min="2056" max="2059" width="0.88671875" style="65"/>
    <col min="2060" max="2060" width="11" style="65" bestFit="1" customWidth="1"/>
    <col min="2061" max="2075" width="0.88671875" style="65"/>
    <col min="2076" max="2076" width="6.21875" style="65" customWidth="1"/>
    <col min="2077" max="2172" width="0.88671875" style="65"/>
    <col min="2173" max="2173" width="2.88671875" style="65" customWidth="1"/>
    <col min="2174" max="2182" width="0.88671875" style="65"/>
    <col min="2183" max="2183" width="2.33203125" style="65" customWidth="1"/>
    <col min="2184" max="2184" width="1.5546875" style="65" customWidth="1"/>
    <col min="2185" max="2185" width="0.88671875" style="65" customWidth="1"/>
    <col min="2186" max="2310" width="0.88671875" style="65"/>
    <col min="2311" max="2311" width="2.44140625" style="65" customWidth="1"/>
    <col min="2312" max="2315" width="0.88671875" style="65"/>
    <col min="2316" max="2316" width="11" style="65" bestFit="1" customWidth="1"/>
    <col min="2317" max="2331" width="0.88671875" style="65"/>
    <col min="2332" max="2332" width="6.21875" style="65" customWidth="1"/>
    <col min="2333" max="2428" width="0.88671875" style="65"/>
    <col min="2429" max="2429" width="2.88671875" style="65" customWidth="1"/>
    <col min="2430" max="2438" width="0.88671875" style="65"/>
    <col min="2439" max="2439" width="2.33203125" style="65" customWidth="1"/>
    <col min="2440" max="2440" width="1.5546875" style="65" customWidth="1"/>
    <col min="2441" max="2441" width="0.88671875" style="65" customWidth="1"/>
    <col min="2442" max="2566" width="0.88671875" style="65"/>
    <col min="2567" max="2567" width="2.44140625" style="65" customWidth="1"/>
    <col min="2568" max="2571" width="0.88671875" style="65"/>
    <col min="2572" max="2572" width="11" style="65" bestFit="1" customWidth="1"/>
    <col min="2573" max="2587" width="0.88671875" style="65"/>
    <col min="2588" max="2588" width="6.21875" style="65" customWidth="1"/>
    <col min="2589" max="2684" width="0.88671875" style="65"/>
    <col min="2685" max="2685" width="2.88671875" style="65" customWidth="1"/>
    <col min="2686" max="2694" width="0.88671875" style="65"/>
    <col min="2695" max="2695" width="2.33203125" style="65" customWidth="1"/>
    <col min="2696" max="2696" width="1.5546875" style="65" customWidth="1"/>
    <col min="2697" max="2697" width="0.88671875" style="65" customWidth="1"/>
    <col min="2698" max="2822" width="0.88671875" style="65"/>
    <col min="2823" max="2823" width="2.44140625" style="65" customWidth="1"/>
    <col min="2824" max="2827" width="0.88671875" style="65"/>
    <col min="2828" max="2828" width="11" style="65" bestFit="1" customWidth="1"/>
    <col min="2829" max="2843" width="0.88671875" style="65"/>
    <col min="2844" max="2844" width="6.21875" style="65" customWidth="1"/>
    <col min="2845" max="2940" width="0.88671875" style="65"/>
    <col min="2941" max="2941" width="2.88671875" style="65" customWidth="1"/>
    <col min="2942" max="2950" width="0.88671875" style="65"/>
    <col min="2951" max="2951" width="2.33203125" style="65" customWidth="1"/>
    <col min="2952" max="2952" width="1.5546875" style="65" customWidth="1"/>
    <col min="2953" max="2953" width="0.88671875" style="65" customWidth="1"/>
    <col min="2954" max="3078" width="0.88671875" style="65"/>
    <col min="3079" max="3079" width="2.44140625" style="65" customWidth="1"/>
    <col min="3080" max="3083" width="0.88671875" style="65"/>
    <col min="3084" max="3084" width="11" style="65" bestFit="1" customWidth="1"/>
    <col min="3085" max="3099" width="0.88671875" style="65"/>
    <col min="3100" max="3100" width="6.21875" style="65" customWidth="1"/>
    <col min="3101" max="3196" width="0.88671875" style="65"/>
    <col min="3197" max="3197" width="2.88671875" style="65" customWidth="1"/>
    <col min="3198" max="3206" width="0.88671875" style="65"/>
    <col min="3207" max="3207" width="2.33203125" style="65" customWidth="1"/>
    <col min="3208" max="3208" width="1.5546875" style="65" customWidth="1"/>
    <col min="3209" max="3209" width="0.88671875" style="65" customWidth="1"/>
    <col min="3210" max="3334" width="0.88671875" style="65"/>
    <col min="3335" max="3335" width="2.44140625" style="65" customWidth="1"/>
    <col min="3336" max="3339" width="0.88671875" style="65"/>
    <col min="3340" max="3340" width="11" style="65" bestFit="1" customWidth="1"/>
    <col min="3341" max="3355" width="0.88671875" style="65"/>
    <col min="3356" max="3356" width="6.21875" style="65" customWidth="1"/>
    <col min="3357" max="3452" width="0.88671875" style="65"/>
    <col min="3453" max="3453" width="2.88671875" style="65" customWidth="1"/>
    <col min="3454" max="3462" width="0.88671875" style="65"/>
    <col min="3463" max="3463" width="2.33203125" style="65" customWidth="1"/>
    <col min="3464" max="3464" width="1.5546875" style="65" customWidth="1"/>
    <col min="3465" max="3465" width="0.88671875" style="65" customWidth="1"/>
    <col min="3466" max="3590" width="0.88671875" style="65"/>
    <col min="3591" max="3591" width="2.44140625" style="65" customWidth="1"/>
    <col min="3592" max="3595" width="0.88671875" style="65"/>
    <col min="3596" max="3596" width="11" style="65" bestFit="1" customWidth="1"/>
    <col min="3597" max="3611" width="0.88671875" style="65"/>
    <col min="3612" max="3612" width="6.21875" style="65" customWidth="1"/>
    <col min="3613" max="3708" width="0.88671875" style="65"/>
    <col min="3709" max="3709" width="2.88671875" style="65" customWidth="1"/>
    <col min="3710" max="3718" width="0.88671875" style="65"/>
    <col min="3719" max="3719" width="2.33203125" style="65" customWidth="1"/>
    <col min="3720" max="3720" width="1.5546875" style="65" customWidth="1"/>
    <col min="3721" max="3721" width="0.88671875" style="65" customWidth="1"/>
    <col min="3722" max="3846" width="0.88671875" style="65"/>
    <col min="3847" max="3847" width="2.44140625" style="65" customWidth="1"/>
    <col min="3848" max="3851" width="0.88671875" style="65"/>
    <col min="3852" max="3852" width="11" style="65" bestFit="1" customWidth="1"/>
    <col min="3853" max="3867" width="0.88671875" style="65"/>
    <col min="3868" max="3868" width="6.21875" style="65" customWidth="1"/>
    <col min="3869" max="3964" width="0.88671875" style="65"/>
    <col min="3965" max="3965" width="2.88671875" style="65" customWidth="1"/>
    <col min="3966" max="3974" width="0.88671875" style="65"/>
    <col min="3975" max="3975" width="2.33203125" style="65" customWidth="1"/>
    <col min="3976" max="3976" width="1.5546875" style="65" customWidth="1"/>
    <col min="3977" max="3977" width="0.88671875" style="65" customWidth="1"/>
    <col min="3978" max="4102" width="0.88671875" style="65"/>
    <col min="4103" max="4103" width="2.44140625" style="65" customWidth="1"/>
    <col min="4104" max="4107" width="0.88671875" style="65"/>
    <col min="4108" max="4108" width="11" style="65" bestFit="1" customWidth="1"/>
    <col min="4109" max="4123" width="0.88671875" style="65"/>
    <col min="4124" max="4124" width="6.21875" style="65" customWidth="1"/>
    <col min="4125" max="4220" width="0.88671875" style="65"/>
    <col min="4221" max="4221" width="2.88671875" style="65" customWidth="1"/>
    <col min="4222" max="4230" width="0.88671875" style="65"/>
    <col min="4231" max="4231" width="2.33203125" style="65" customWidth="1"/>
    <col min="4232" max="4232" width="1.5546875" style="65" customWidth="1"/>
    <col min="4233" max="4233" width="0.88671875" style="65" customWidth="1"/>
    <col min="4234" max="4358" width="0.88671875" style="65"/>
    <col min="4359" max="4359" width="2.44140625" style="65" customWidth="1"/>
    <col min="4360" max="4363" width="0.88671875" style="65"/>
    <col min="4364" max="4364" width="11" style="65" bestFit="1" customWidth="1"/>
    <col min="4365" max="4379" width="0.88671875" style="65"/>
    <col min="4380" max="4380" width="6.21875" style="65" customWidth="1"/>
    <col min="4381" max="4476" width="0.88671875" style="65"/>
    <col min="4477" max="4477" width="2.88671875" style="65" customWidth="1"/>
    <col min="4478" max="4486" width="0.88671875" style="65"/>
    <col min="4487" max="4487" width="2.33203125" style="65" customWidth="1"/>
    <col min="4488" max="4488" width="1.5546875" style="65" customWidth="1"/>
    <col min="4489" max="4489" width="0.88671875" style="65" customWidth="1"/>
    <col min="4490" max="4614" width="0.88671875" style="65"/>
    <col min="4615" max="4615" width="2.44140625" style="65" customWidth="1"/>
    <col min="4616" max="4619" width="0.88671875" style="65"/>
    <col min="4620" max="4620" width="11" style="65" bestFit="1" customWidth="1"/>
    <col min="4621" max="4635" width="0.88671875" style="65"/>
    <col min="4636" max="4636" width="6.21875" style="65" customWidth="1"/>
    <col min="4637" max="4732" width="0.88671875" style="65"/>
    <col min="4733" max="4733" width="2.88671875" style="65" customWidth="1"/>
    <col min="4734" max="4742" width="0.88671875" style="65"/>
    <col min="4743" max="4743" width="2.33203125" style="65" customWidth="1"/>
    <col min="4744" max="4744" width="1.5546875" style="65" customWidth="1"/>
    <col min="4745" max="4745" width="0.88671875" style="65" customWidth="1"/>
    <col min="4746" max="4870" width="0.88671875" style="65"/>
    <col min="4871" max="4871" width="2.44140625" style="65" customWidth="1"/>
    <col min="4872" max="4875" width="0.88671875" style="65"/>
    <col min="4876" max="4876" width="11" style="65" bestFit="1" customWidth="1"/>
    <col min="4877" max="4891" width="0.88671875" style="65"/>
    <col min="4892" max="4892" width="6.21875" style="65" customWidth="1"/>
    <col min="4893" max="4988" width="0.88671875" style="65"/>
    <col min="4989" max="4989" width="2.88671875" style="65" customWidth="1"/>
    <col min="4990" max="4998" width="0.88671875" style="65"/>
    <col min="4999" max="4999" width="2.33203125" style="65" customWidth="1"/>
    <col min="5000" max="5000" width="1.5546875" style="65" customWidth="1"/>
    <col min="5001" max="5001" width="0.88671875" style="65" customWidth="1"/>
    <col min="5002" max="5126" width="0.88671875" style="65"/>
    <col min="5127" max="5127" width="2.44140625" style="65" customWidth="1"/>
    <col min="5128" max="5131" width="0.88671875" style="65"/>
    <col min="5132" max="5132" width="11" style="65" bestFit="1" customWidth="1"/>
    <col min="5133" max="5147" width="0.88671875" style="65"/>
    <col min="5148" max="5148" width="6.21875" style="65" customWidth="1"/>
    <col min="5149" max="5244" width="0.88671875" style="65"/>
    <col min="5245" max="5245" width="2.88671875" style="65" customWidth="1"/>
    <col min="5246" max="5254" width="0.88671875" style="65"/>
    <col min="5255" max="5255" width="2.33203125" style="65" customWidth="1"/>
    <col min="5256" max="5256" width="1.5546875" style="65" customWidth="1"/>
    <col min="5257" max="5257" width="0.88671875" style="65" customWidth="1"/>
    <col min="5258" max="5382" width="0.88671875" style="65"/>
    <col min="5383" max="5383" width="2.44140625" style="65" customWidth="1"/>
    <col min="5384" max="5387" width="0.88671875" style="65"/>
    <col min="5388" max="5388" width="11" style="65" bestFit="1" customWidth="1"/>
    <col min="5389" max="5403" width="0.88671875" style="65"/>
    <col min="5404" max="5404" width="6.21875" style="65" customWidth="1"/>
    <col min="5405" max="5500" width="0.88671875" style="65"/>
    <col min="5501" max="5501" width="2.88671875" style="65" customWidth="1"/>
    <col min="5502" max="5510" width="0.88671875" style="65"/>
    <col min="5511" max="5511" width="2.33203125" style="65" customWidth="1"/>
    <col min="5512" max="5512" width="1.5546875" style="65" customWidth="1"/>
    <col min="5513" max="5513" width="0.88671875" style="65" customWidth="1"/>
    <col min="5514" max="5638" width="0.88671875" style="65"/>
    <col min="5639" max="5639" width="2.44140625" style="65" customWidth="1"/>
    <col min="5640" max="5643" width="0.88671875" style="65"/>
    <col min="5644" max="5644" width="11" style="65" bestFit="1" customWidth="1"/>
    <col min="5645" max="5659" width="0.88671875" style="65"/>
    <col min="5660" max="5660" width="6.21875" style="65" customWidth="1"/>
    <col min="5661" max="5756" width="0.88671875" style="65"/>
    <col min="5757" max="5757" width="2.88671875" style="65" customWidth="1"/>
    <col min="5758" max="5766" width="0.88671875" style="65"/>
    <col min="5767" max="5767" width="2.33203125" style="65" customWidth="1"/>
    <col min="5768" max="5768" width="1.5546875" style="65" customWidth="1"/>
    <col min="5769" max="5769" width="0.88671875" style="65" customWidth="1"/>
    <col min="5770" max="5894" width="0.88671875" style="65"/>
    <col min="5895" max="5895" width="2.44140625" style="65" customWidth="1"/>
    <col min="5896" max="5899" width="0.88671875" style="65"/>
    <col min="5900" max="5900" width="11" style="65" bestFit="1" customWidth="1"/>
    <col min="5901" max="5915" width="0.88671875" style="65"/>
    <col min="5916" max="5916" width="6.21875" style="65" customWidth="1"/>
    <col min="5917" max="6012" width="0.88671875" style="65"/>
    <col min="6013" max="6013" width="2.88671875" style="65" customWidth="1"/>
    <col min="6014" max="6022" width="0.88671875" style="65"/>
    <col min="6023" max="6023" width="2.33203125" style="65" customWidth="1"/>
    <col min="6024" max="6024" width="1.5546875" style="65" customWidth="1"/>
    <col min="6025" max="6025" width="0.88671875" style="65" customWidth="1"/>
    <col min="6026" max="6150" width="0.88671875" style="65"/>
    <col min="6151" max="6151" width="2.44140625" style="65" customWidth="1"/>
    <col min="6152" max="6155" width="0.88671875" style="65"/>
    <col min="6156" max="6156" width="11" style="65" bestFit="1" customWidth="1"/>
    <col min="6157" max="6171" width="0.88671875" style="65"/>
    <col min="6172" max="6172" width="6.21875" style="65" customWidth="1"/>
    <col min="6173" max="6268" width="0.88671875" style="65"/>
    <col min="6269" max="6269" width="2.88671875" style="65" customWidth="1"/>
    <col min="6270" max="6278" width="0.88671875" style="65"/>
    <col min="6279" max="6279" width="2.33203125" style="65" customWidth="1"/>
    <col min="6280" max="6280" width="1.5546875" style="65" customWidth="1"/>
    <col min="6281" max="6281" width="0.88671875" style="65" customWidth="1"/>
    <col min="6282" max="6406" width="0.88671875" style="65"/>
    <col min="6407" max="6407" width="2.44140625" style="65" customWidth="1"/>
    <col min="6408" max="6411" width="0.88671875" style="65"/>
    <col min="6412" max="6412" width="11" style="65" bestFit="1" customWidth="1"/>
    <col min="6413" max="6427" width="0.88671875" style="65"/>
    <col min="6428" max="6428" width="6.21875" style="65" customWidth="1"/>
    <col min="6429" max="6524" width="0.88671875" style="65"/>
    <col min="6525" max="6525" width="2.88671875" style="65" customWidth="1"/>
    <col min="6526" max="6534" width="0.88671875" style="65"/>
    <col min="6535" max="6535" width="2.33203125" style="65" customWidth="1"/>
    <col min="6536" max="6536" width="1.5546875" style="65" customWidth="1"/>
    <col min="6537" max="6537" width="0.88671875" style="65" customWidth="1"/>
    <col min="6538" max="6662" width="0.88671875" style="65"/>
    <col min="6663" max="6663" width="2.44140625" style="65" customWidth="1"/>
    <col min="6664" max="6667" width="0.88671875" style="65"/>
    <col min="6668" max="6668" width="11" style="65" bestFit="1" customWidth="1"/>
    <col min="6669" max="6683" width="0.88671875" style="65"/>
    <col min="6684" max="6684" width="6.21875" style="65" customWidth="1"/>
    <col min="6685" max="6780" width="0.88671875" style="65"/>
    <col min="6781" max="6781" width="2.88671875" style="65" customWidth="1"/>
    <col min="6782" max="6790" width="0.88671875" style="65"/>
    <col min="6791" max="6791" width="2.33203125" style="65" customWidth="1"/>
    <col min="6792" max="6792" width="1.5546875" style="65" customWidth="1"/>
    <col min="6793" max="6793" width="0.88671875" style="65" customWidth="1"/>
    <col min="6794" max="6918" width="0.88671875" style="65"/>
    <col min="6919" max="6919" width="2.44140625" style="65" customWidth="1"/>
    <col min="6920" max="6923" width="0.88671875" style="65"/>
    <col min="6924" max="6924" width="11" style="65" bestFit="1" customWidth="1"/>
    <col min="6925" max="6939" width="0.88671875" style="65"/>
    <col min="6940" max="6940" width="6.21875" style="65" customWidth="1"/>
    <col min="6941" max="7036" width="0.88671875" style="65"/>
    <col min="7037" max="7037" width="2.88671875" style="65" customWidth="1"/>
    <col min="7038" max="7046" width="0.88671875" style="65"/>
    <col min="7047" max="7047" width="2.33203125" style="65" customWidth="1"/>
    <col min="7048" max="7048" width="1.5546875" style="65" customWidth="1"/>
    <col min="7049" max="7049" width="0.88671875" style="65" customWidth="1"/>
    <col min="7050" max="7174" width="0.88671875" style="65"/>
    <col min="7175" max="7175" width="2.44140625" style="65" customWidth="1"/>
    <col min="7176" max="7179" width="0.88671875" style="65"/>
    <col min="7180" max="7180" width="11" style="65" bestFit="1" customWidth="1"/>
    <col min="7181" max="7195" width="0.88671875" style="65"/>
    <col min="7196" max="7196" width="6.21875" style="65" customWidth="1"/>
    <col min="7197" max="7292" width="0.88671875" style="65"/>
    <col min="7293" max="7293" width="2.88671875" style="65" customWidth="1"/>
    <col min="7294" max="7302" width="0.88671875" style="65"/>
    <col min="7303" max="7303" width="2.33203125" style="65" customWidth="1"/>
    <col min="7304" max="7304" width="1.5546875" style="65" customWidth="1"/>
    <col min="7305" max="7305" width="0.88671875" style="65" customWidth="1"/>
    <col min="7306" max="7430" width="0.88671875" style="65"/>
    <col min="7431" max="7431" width="2.44140625" style="65" customWidth="1"/>
    <col min="7432" max="7435" width="0.88671875" style="65"/>
    <col min="7436" max="7436" width="11" style="65" bestFit="1" customWidth="1"/>
    <col min="7437" max="7451" width="0.88671875" style="65"/>
    <col min="7452" max="7452" width="6.21875" style="65" customWidth="1"/>
    <col min="7453" max="7548" width="0.88671875" style="65"/>
    <col min="7549" max="7549" width="2.88671875" style="65" customWidth="1"/>
    <col min="7550" max="7558" width="0.88671875" style="65"/>
    <col min="7559" max="7559" width="2.33203125" style="65" customWidth="1"/>
    <col min="7560" max="7560" width="1.5546875" style="65" customWidth="1"/>
    <col min="7561" max="7561" width="0.88671875" style="65" customWidth="1"/>
    <col min="7562" max="7686" width="0.88671875" style="65"/>
    <col min="7687" max="7687" width="2.44140625" style="65" customWidth="1"/>
    <col min="7688" max="7691" width="0.88671875" style="65"/>
    <col min="7692" max="7692" width="11" style="65" bestFit="1" customWidth="1"/>
    <col min="7693" max="7707" width="0.88671875" style="65"/>
    <col min="7708" max="7708" width="6.21875" style="65" customWidth="1"/>
    <col min="7709" max="7804" width="0.88671875" style="65"/>
    <col min="7805" max="7805" width="2.88671875" style="65" customWidth="1"/>
    <col min="7806" max="7814" width="0.88671875" style="65"/>
    <col min="7815" max="7815" width="2.33203125" style="65" customWidth="1"/>
    <col min="7816" max="7816" width="1.5546875" style="65" customWidth="1"/>
    <col min="7817" max="7817" width="0.88671875" style="65" customWidth="1"/>
    <col min="7818" max="7942" width="0.88671875" style="65"/>
    <col min="7943" max="7943" width="2.44140625" style="65" customWidth="1"/>
    <col min="7944" max="7947" width="0.88671875" style="65"/>
    <col min="7948" max="7948" width="11" style="65" bestFit="1" customWidth="1"/>
    <col min="7949" max="7963" width="0.88671875" style="65"/>
    <col min="7964" max="7964" width="6.21875" style="65" customWidth="1"/>
    <col min="7965" max="8060" width="0.88671875" style="65"/>
    <col min="8061" max="8061" width="2.88671875" style="65" customWidth="1"/>
    <col min="8062" max="8070" width="0.88671875" style="65"/>
    <col min="8071" max="8071" width="2.33203125" style="65" customWidth="1"/>
    <col min="8072" max="8072" width="1.5546875" style="65" customWidth="1"/>
    <col min="8073" max="8073" width="0.88671875" style="65" customWidth="1"/>
    <col min="8074" max="8198" width="0.88671875" style="65"/>
    <col min="8199" max="8199" width="2.44140625" style="65" customWidth="1"/>
    <col min="8200" max="8203" width="0.88671875" style="65"/>
    <col min="8204" max="8204" width="11" style="65" bestFit="1" customWidth="1"/>
    <col min="8205" max="8219" width="0.88671875" style="65"/>
    <col min="8220" max="8220" width="6.21875" style="65" customWidth="1"/>
    <col min="8221" max="8316" width="0.88671875" style="65"/>
    <col min="8317" max="8317" width="2.88671875" style="65" customWidth="1"/>
    <col min="8318" max="8326" width="0.88671875" style="65"/>
    <col min="8327" max="8327" width="2.33203125" style="65" customWidth="1"/>
    <col min="8328" max="8328" width="1.5546875" style="65" customWidth="1"/>
    <col min="8329" max="8329" width="0.88671875" style="65" customWidth="1"/>
    <col min="8330" max="8454" width="0.88671875" style="65"/>
    <col min="8455" max="8455" width="2.44140625" style="65" customWidth="1"/>
    <col min="8456" max="8459" width="0.88671875" style="65"/>
    <col min="8460" max="8460" width="11" style="65" bestFit="1" customWidth="1"/>
    <col min="8461" max="8475" width="0.88671875" style="65"/>
    <col min="8476" max="8476" width="6.21875" style="65" customWidth="1"/>
    <col min="8477" max="8572" width="0.88671875" style="65"/>
    <col min="8573" max="8573" width="2.88671875" style="65" customWidth="1"/>
    <col min="8574" max="8582" width="0.88671875" style="65"/>
    <col min="8583" max="8583" width="2.33203125" style="65" customWidth="1"/>
    <col min="8584" max="8584" width="1.5546875" style="65" customWidth="1"/>
    <col min="8585" max="8585" width="0.88671875" style="65" customWidth="1"/>
    <col min="8586" max="8710" width="0.88671875" style="65"/>
    <col min="8711" max="8711" width="2.44140625" style="65" customWidth="1"/>
    <col min="8712" max="8715" width="0.88671875" style="65"/>
    <col min="8716" max="8716" width="11" style="65" bestFit="1" customWidth="1"/>
    <col min="8717" max="8731" width="0.88671875" style="65"/>
    <col min="8732" max="8732" width="6.21875" style="65" customWidth="1"/>
    <col min="8733" max="8828" width="0.88671875" style="65"/>
    <col min="8829" max="8829" width="2.88671875" style="65" customWidth="1"/>
    <col min="8830" max="8838" width="0.88671875" style="65"/>
    <col min="8839" max="8839" width="2.33203125" style="65" customWidth="1"/>
    <col min="8840" max="8840" width="1.5546875" style="65" customWidth="1"/>
    <col min="8841" max="8841" width="0.88671875" style="65" customWidth="1"/>
    <col min="8842" max="8966" width="0.88671875" style="65"/>
    <col min="8967" max="8967" width="2.44140625" style="65" customWidth="1"/>
    <col min="8968" max="8971" width="0.88671875" style="65"/>
    <col min="8972" max="8972" width="11" style="65" bestFit="1" customWidth="1"/>
    <col min="8973" max="8987" width="0.88671875" style="65"/>
    <col min="8988" max="8988" width="6.21875" style="65" customWidth="1"/>
    <col min="8989" max="9084" width="0.88671875" style="65"/>
    <col min="9085" max="9085" width="2.88671875" style="65" customWidth="1"/>
    <col min="9086" max="9094" width="0.88671875" style="65"/>
    <col min="9095" max="9095" width="2.33203125" style="65" customWidth="1"/>
    <col min="9096" max="9096" width="1.5546875" style="65" customWidth="1"/>
    <col min="9097" max="9097" width="0.88671875" style="65" customWidth="1"/>
    <col min="9098" max="9222" width="0.88671875" style="65"/>
    <col min="9223" max="9223" width="2.44140625" style="65" customWidth="1"/>
    <col min="9224" max="9227" width="0.88671875" style="65"/>
    <col min="9228" max="9228" width="11" style="65" bestFit="1" customWidth="1"/>
    <col min="9229" max="9243" width="0.88671875" style="65"/>
    <col min="9244" max="9244" width="6.21875" style="65" customWidth="1"/>
    <col min="9245" max="9340" width="0.88671875" style="65"/>
    <col min="9341" max="9341" width="2.88671875" style="65" customWidth="1"/>
    <col min="9342" max="9350" width="0.88671875" style="65"/>
    <col min="9351" max="9351" width="2.33203125" style="65" customWidth="1"/>
    <col min="9352" max="9352" width="1.5546875" style="65" customWidth="1"/>
    <col min="9353" max="9353" width="0.88671875" style="65" customWidth="1"/>
    <col min="9354" max="9478" width="0.88671875" style="65"/>
    <col min="9479" max="9479" width="2.44140625" style="65" customWidth="1"/>
    <col min="9480" max="9483" width="0.88671875" style="65"/>
    <col min="9484" max="9484" width="11" style="65" bestFit="1" customWidth="1"/>
    <col min="9485" max="9499" width="0.88671875" style="65"/>
    <col min="9500" max="9500" width="6.21875" style="65" customWidth="1"/>
    <col min="9501" max="9596" width="0.88671875" style="65"/>
    <col min="9597" max="9597" width="2.88671875" style="65" customWidth="1"/>
    <col min="9598" max="9606" width="0.88671875" style="65"/>
    <col min="9607" max="9607" width="2.33203125" style="65" customWidth="1"/>
    <col min="9608" max="9608" width="1.5546875" style="65" customWidth="1"/>
    <col min="9609" max="9609" width="0.88671875" style="65" customWidth="1"/>
    <col min="9610" max="9734" width="0.88671875" style="65"/>
    <col min="9735" max="9735" width="2.44140625" style="65" customWidth="1"/>
    <col min="9736" max="9739" width="0.88671875" style="65"/>
    <col min="9740" max="9740" width="11" style="65" bestFit="1" customWidth="1"/>
    <col min="9741" max="9755" width="0.88671875" style="65"/>
    <col min="9756" max="9756" width="6.21875" style="65" customWidth="1"/>
    <col min="9757" max="9852" width="0.88671875" style="65"/>
    <col min="9853" max="9853" width="2.88671875" style="65" customWidth="1"/>
    <col min="9854" max="9862" width="0.88671875" style="65"/>
    <col min="9863" max="9863" width="2.33203125" style="65" customWidth="1"/>
    <col min="9864" max="9864" width="1.5546875" style="65" customWidth="1"/>
    <col min="9865" max="9865" width="0.88671875" style="65" customWidth="1"/>
    <col min="9866" max="9990" width="0.88671875" style="65"/>
    <col min="9991" max="9991" width="2.44140625" style="65" customWidth="1"/>
    <col min="9992" max="9995" width="0.88671875" style="65"/>
    <col min="9996" max="9996" width="11" style="65" bestFit="1" customWidth="1"/>
    <col min="9997" max="10011" width="0.88671875" style="65"/>
    <col min="10012" max="10012" width="6.21875" style="65" customWidth="1"/>
    <col min="10013" max="10108" width="0.88671875" style="65"/>
    <col min="10109" max="10109" width="2.88671875" style="65" customWidth="1"/>
    <col min="10110" max="10118" width="0.88671875" style="65"/>
    <col min="10119" max="10119" width="2.33203125" style="65" customWidth="1"/>
    <col min="10120" max="10120" width="1.5546875" style="65" customWidth="1"/>
    <col min="10121" max="10121" width="0.88671875" style="65" customWidth="1"/>
    <col min="10122" max="10246" width="0.88671875" style="65"/>
    <col min="10247" max="10247" width="2.44140625" style="65" customWidth="1"/>
    <col min="10248" max="10251" width="0.88671875" style="65"/>
    <col min="10252" max="10252" width="11" style="65" bestFit="1" customWidth="1"/>
    <col min="10253" max="10267" width="0.88671875" style="65"/>
    <col min="10268" max="10268" width="6.21875" style="65" customWidth="1"/>
    <col min="10269" max="10364" width="0.88671875" style="65"/>
    <col min="10365" max="10365" width="2.88671875" style="65" customWidth="1"/>
    <col min="10366" max="10374" width="0.88671875" style="65"/>
    <col min="10375" max="10375" width="2.33203125" style="65" customWidth="1"/>
    <col min="10376" max="10376" width="1.5546875" style="65" customWidth="1"/>
    <col min="10377" max="10377" width="0.88671875" style="65" customWidth="1"/>
    <col min="10378" max="10502" width="0.88671875" style="65"/>
    <col min="10503" max="10503" width="2.44140625" style="65" customWidth="1"/>
    <col min="10504" max="10507" width="0.88671875" style="65"/>
    <col min="10508" max="10508" width="11" style="65" bestFit="1" customWidth="1"/>
    <col min="10509" max="10523" width="0.88671875" style="65"/>
    <col min="10524" max="10524" width="6.21875" style="65" customWidth="1"/>
    <col min="10525" max="10620" width="0.88671875" style="65"/>
    <col min="10621" max="10621" width="2.88671875" style="65" customWidth="1"/>
    <col min="10622" max="10630" width="0.88671875" style="65"/>
    <col min="10631" max="10631" width="2.33203125" style="65" customWidth="1"/>
    <col min="10632" max="10632" width="1.5546875" style="65" customWidth="1"/>
    <col min="10633" max="10633" width="0.88671875" style="65" customWidth="1"/>
    <col min="10634" max="10758" width="0.88671875" style="65"/>
    <col min="10759" max="10759" width="2.44140625" style="65" customWidth="1"/>
    <col min="10760" max="10763" width="0.88671875" style="65"/>
    <col min="10764" max="10764" width="11" style="65" bestFit="1" customWidth="1"/>
    <col min="10765" max="10779" width="0.88671875" style="65"/>
    <col min="10780" max="10780" width="6.21875" style="65" customWidth="1"/>
    <col min="10781" max="10876" width="0.88671875" style="65"/>
    <col min="10877" max="10877" width="2.88671875" style="65" customWidth="1"/>
    <col min="10878" max="10886" width="0.88671875" style="65"/>
    <col min="10887" max="10887" width="2.33203125" style="65" customWidth="1"/>
    <col min="10888" max="10888" width="1.5546875" style="65" customWidth="1"/>
    <col min="10889" max="10889" width="0.88671875" style="65" customWidth="1"/>
    <col min="10890" max="11014" width="0.88671875" style="65"/>
    <col min="11015" max="11015" width="2.44140625" style="65" customWidth="1"/>
    <col min="11016" max="11019" width="0.88671875" style="65"/>
    <col min="11020" max="11020" width="11" style="65" bestFit="1" customWidth="1"/>
    <col min="11021" max="11035" width="0.88671875" style="65"/>
    <col min="11036" max="11036" width="6.21875" style="65" customWidth="1"/>
    <col min="11037" max="11132" width="0.88671875" style="65"/>
    <col min="11133" max="11133" width="2.88671875" style="65" customWidth="1"/>
    <col min="11134" max="11142" width="0.88671875" style="65"/>
    <col min="11143" max="11143" width="2.33203125" style="65" customWidth="1"/>
    <col min="11144" max="11144" width="1.5546875" style="65" customWidth="1"/>
    <col min="11145" max="11145" width="0.88671875" style="65" customWidth="1"/>
    <col min="11146" max="11270" width="0.88671875" style="65"/>
    <col min="11271" max="11271" width="2.44140625" style="65" customWidth="1"/>
    <col min="11272" max="11275" width="0.88671875" style="65"/>
    <col min="11276" max="11276" width="11" style="65" bestFit="1" customWidth="1"/>
    <col min="11277" max="11291" width="0.88671875" style="65"/>
    <col min="11292" max="11292" width="6.21875" style="65" customWidth="1"/>
    <col min="11293" max="11388" width="0.88671875" style="65"/>
    <col min="11389" max="11389" width="2.88671875" style="65" customWidth="1"/>
    <col min="11390" max="11398" width="0.88671875" style="65"/>
    <col min="11399" max="11399" width="2.33203125" style="65" customWidth="1"/>
    <col min="11400" max="11400" width="1.5546875" style="65" customWidth="1"/>
    <col min="11401" max="11401" width="0.88671875" style="65" customWidth="1"/>
    <col min="11402" max="11526" width="0.88671875" style="65"/>
    <col min="11527" max="11527" width="2.44140625" style="65" customWidth="1"/>
    <col min="11528" max="11531" width="0.88671875" style="65"/>
    <col min="11532" max="11532" width="11" style="65" bestFit="1" customWidth="1"/>
    <col min="11533" max="11547" width="0.88671875" style="65"/>
    <col min="11548" max="11548" width="6.21875" style="65" customWidth="1"/>
    <col min="11549" max="11644" width="0.88671875" style="65"/>
    <col min="11645" max="11645" width="2.88671875" style="65" customWidth="1"/>
    <col min="11646" max="11654" width="0.88671875" style="65"/>
    <col min="11655" max="11655" width="2.33203125" style="65" customWidth="1"/>
    <col min="11656" max="11656" width="1.5546875" style="65" customWidth="1"/>
    <col min="11657" max="11657" width="0.88671875" style="65" customWidth="1"/>
    <col min="11658" max="11782" width="0.88671875" style="65"/>
    <col min="11783" max="11783" width="2.44140625" style="65" customWidth="1"/>
    <col min="11784" max="11787" width="0.88671875" style="65"/>
    <col min="11788" max="11788" width="11" style="65" bestFit="1" customWidth="1"/>
    <col min="11789" max="11803" width="0.88671875" style="65"/>
    <col min="11804" max="11804" width="6.21875" style="65" customWidth="1"/>
    <col min="11805" max="11900" width="0.88671875" style="65"/>
    <col min="11901" max="11901" width="2.88671875" style="65" customWidth="1"/>
    <col min="11902" max="11910" width="0.88671875" style="65"/>
    <col min="11911" max="11911" width="2.33203125" style="65" customWidth="1"/>
    <col min="11912" max="11912" width="1.5546875" style="65" customWidth="1"/>
    <col min="11913" max="11913" width="0.88671875" style="65" customWidth="1"/>
    <col min="11914" max="12038" width="0.88671875" style="65"/>
    <col min="12039" max="12039" width="2.44140625" style="65" customWidth="1"/>
    <col min="12040" max="12043" width="0.88671875" style="65"/>
    <col min="12044" max="12044" width="11" style="65" bestFit="1" customWidth="1"/>
    <col min="12045" max="12059" width="0.88671875" style="65"/>
    <col min="12060" max="12060" width="6.21875" style="65" customWidth="1"/>
    <col min="12061" max="12156" width="0.88671875" style="65"/>
    <col min="12157" max="12157" width="2.88671875" style="65" customWidth="1"/>
    <col min="12158" max="12166" width="0.88671875" style="65"/>
    <col min="12167" max="12167" width="2.33203125" style="65" customWidth="1"/>
    <col min="12168" max="12168" width="1.5546875" style="65" customWidth="1"/>
    <col min="12169" max="12169" width="0.88671875" style="65" customWidth="1"/>
    <col min="12170" max="12294" width="0.88671875" style="65"/>
    <col min="12295" max="12295" width="2.44140625" style="65" customWidth="1"/>
    <col min="12296" max="12299" width="0.88671875" style="65"/>
    <col min="12300" max="12300" width="11" style="65" bestFit="1" customWidth="1"/>
    <col min="12301" max="12315" width="0.88671875" style="65"/>
    <col min="12316" max="12316" width="6.21875" style="65" customWidth="1"/>
    <col min="12317" max="12412" width="0.88671875" style="65"/>
    <col min="12413" max="12413" width="2.88671875" style="65" customWidth="1"/>
    <col min="12414" max="12422" width="0.88671875" style="65"/>
    <col min="12423" max="12423" width="2.33203125" style="65" customWidth="1"/>
    <col min="12424" max="12424" width="1.5546875" style="65" customWidth="1"/>
    <col min="12425" max="12425" width="0.88671875" style="65" customWidth="1"/>
    <col min="12426" max="12550" width="0.88671875" style="65"/>
    <col min="12551" max="12551" width="2.44140625" style="65" customWidth="1"/>
    <col min="12552" max="12555" width="0.88671875" style="65"/>
    <col min="12556" max="12556" width="11" style="65" bestFit="1" customWidth="1"/>
    <col min="12557" max="12571" width="0.88671875" style="65"/>
    <col min="12572" max="12572" width="6.21875" style="65" customWidth="1"/>
    <col min="12573" max="12668" width="0.88671875" style="65"/>
    <col min="12669" max="12669" width="2.88671875" style="65" customWidth="1"/>
    <col min="12670" max="12678" width="0.88671875" style="65"/>
    <col min="12679" max="12679" width="2.33203125" style="65" customWidth="1"/>
    <col min="12680" max="12680" width="1.5546875" style="65" customWidth="1"/>
    <col min="12681" max="12681" width="0.88671875" style="65" customWidth="1"/>
    <col min="12682" max="12806" width="0.88671875" style="65"/>
    <col min="12807" max="12807" width="2.44140625" style="65" customWidth="1"/>
    <col min="12808" max="12811" width="0.88671875" style="65"/>
    <col min="12812" max="12812" width="11" style="65" bestFit="1" customWidth="1"/>
    <col min="12813" max="12827" width="0.88671875" style="65"/>
    <col min="12828" max="12828" width="6.21875" style="65" customWidth="1"/>
    <col min="12829" max="12924" width="0.88671875" style="65"/>
    <col min="12925" max="12925" width="2.88671875" style="65" customWidth="1"/>
    <col min="12926" max="12934" width="0.88671875" style="65"/>
    <col min="12935" max="12935" width="2.33203125" style="65" customWidth="1"/>
    <col min="12936" max="12936" width="1.5546875" style="65" customWidth="1"/>
    <col min="12937" max="12937" width="0.88671875" style="65" customWidth="1"/>
    <col min="12938" max="13062" width="0.88671875" style="65"/>
    <col min="13063" max="13063" width="2.44140625" style="65" customWidth="1"/>
    <col min="13064" max="13067" width="0.88671875" style="65"/>
    <col min="13068" max="13068" width="11" style="65" bestFit="1" customWidth="1"/>
    <col min="13069" max="13083" width="0.88671875" style="65"/>
    <col min="13084" max="13084" width="6.21875" style="65" customWidth="1"/>
    <col min="13085" max="13180" width="0.88671875" style="65"/>
    <col min="13181" max="13181" width="2.88671875" style="65" customWidth="1"/>
    <col min="13182" max="13190" width="0.88671875" style="65"/>
    <col min="13191" max="13191" width="2.33203125" style="65" customWidth="1"/>
    <col min="13192" max="13192" width="1.5546875" style="65" customWidth="1"/>
    <col min="13193" max="13193" width="0.88671875" style="65" customWidth="1"/>
    <col min="13194" max="13318" width="0.88671875" style="65"/>
    <col min="13319" max="13319" width="2.44140625" style="65" customWidth="1"/>
    <col min="13320" max="13323" width="0.88671875" style="65"/>
    <col min="13324" max="13324" width="11" style="65" bestFit="1" customWidth="1"/>
    <col min="13325" max="13339" width="0.88671875" style="65"/>
    <col min="13340" max="13340" width="6.21875" style="65" customWidth="1"/>
    <col min="13341" max="13436" width="0.88671875" style="65"/>
    <col min="13437" max="13437" width="2.88671875" style="65" customWidth="1"/>
    <col min="13438" max="13446" width="0.88671875" style="65"/>
    <col min="13447" max="13447" width="2.33203125" style="65" customWidth="1"/>
    <col min="13448" max="13448" width="1.5546875" style="65" customWidth="1"/>
    <col min="13449" max="13449" width="0.88671875" style="65" customWidth="1"/>
    <col min="13450" max="13574" width="0.88671875" style="65"/>
    <col min="13575" max="13575" width="2.44140625" style="65" customWidth="1"/>
    <col min="13576" max="13579" width="0.88671875" style="65"/>
    <col min="13580" max="13580" width="11" style="65" bestFit="1" customWidth="1"/>
    <col min="13581" max="13595" width="0.88671875" style="65"/>
    <col min="13596" max="13596" width="6.21875" style="65" customWidth="1"/>
    <col min="13597" max="13692" width="0.88671875" style="65"/>
    <col min="13693" max="13693" width="2.88671875" style="65" customWidth="1"/>
    <col min="13694" max="13702" width="0.88671875" style="65"/>
    <col min="13703" max="13703" width="2.33203125" style="65" customWidth="1"/>
    <col min="13704" max="13704" width="1.5546875" style="65" customWidth="1"/>
    <col min="13705" max="13705" width="0.88671875" style="65" customWidth="1"/>
    <col min="13706" max="13830" width="0.88671875" style="65"/>
    <col min="13831" max="13831" width="2.44140625" style="65" customWidth="1"/>
    <col min="13832" max="13835" width="0.88671875" style="65"/>
    <col min="13836" max="13836" width="11" style="65" bestFit="1" customWidth="1"/>
    <col min="13837" max="13851" width="0.88671875" style="65"/>
    <col min="13852" max="13852" width="6.21875" style="65" customWidth="1"/>
    <col min="13853" max="13948" width="0.88671875" style="65"/>
    <col min="13949" max="13949" width="2.88671875" style="65" customWidth="1"/>
    <col min="13950" max="13958" width="0.88671875" style="65"/>
    <col min="13959" max="13959" width="2.33203125" style="65" customWidth="1"/>
    <col min="13960" max="13960" width="1.5546875" style="65" customWidth="1"/>
    <col min="13961" max="13961" width="0.88671875" style="65" customWidth="1"/>
    <col min="13962" max="14086" width="0.88671875" style="65"/>
    <col min="14087" max="14087" width="2.44140625" style="65" customWidth="1"/>
    <col min="14088" max="14091" width="0.88671875" style="65"/>
    <col min="14092" max="14092" width="11" style="65" bestFit="1" customWidth="1"/>
    <col min="14093" max="14107" width="0.88671875" style="65"/>
    <col min="14108" max="14108" width="6.21875" style="65" customWidth="1"/>
    <col min="14109" max="14204" width="0.88671875" style="65"/>
    <col min="14205" max="14205" width="2.88671875" style="65" customWidth="1"/>
    <col min="14206" max="14214" width="0.88671875" style="65"/>
    <col min="14215" max="14215" width="2.33203125" style="65" customWidth="1"/>
    <col min="14216" max="14216" width="1.5546875" style="65" customWidth="1"/>
    <col min="14217" max="14217" width="0.88671875" style="65" customWidth="1"/>
    <col min="14218" max="14342" width="0.88671875" style="65"/>
    <col min="14343" max="14343" width="2.44140625" style="65" customWidth="1"/>
    <col min="14344" max="14347" width="0.88671875" style="65"/>
    <col min="14348" max="14348" width="11" style="65" bestFit="1" customWidth="1"/>
    <col min="14349" max="14363" width="0.88671875" style="65"/>
    <col min="14364" max="14364" width="6.21875" style="65" customWidth="1"/>
    <col min="14365" max="14460" width="0.88671875" style="65"/>
    <col min="14461" max="14461" width="2.88671875" style="65" customWidth="1"/>
    <col min="14462" max="14470" width="0.88671875" style="65"/>
    <col min="14471" max="14471" width="2.33203125" style="65" customWidth="1"/>
    <col min="14472" max="14472" width="1.5546875" style="65" customWidth="1"/>
    <col min="14473" max="14473" width="0.88671875" style="65" customWidth="1"/>
    <col min="14474" max="14598" width="0.88671875" style="65"/>
    <col min="14599" max="14599" width="2.44140625" style="65" customWidth="1"/>
    <col min="14600" max="14603" width="0.88671875" style="65"/>
    <col min="14604" max="14604" width="11" style="65" bestFit="1" customWidth="1"/>
    <col min="14605" max="14619" width="0.88671875" style="65"/>
    <col min="14620" max="14620" width="6.21875" style="65" customWidth="1"/>
    <col min="14621" max="14716" width="0.88671875" style="65"/>
    <col min="14717" max="14717" width="2.88671875" style="65" customWidth="1"/>
    <col min="14718" max="14726" width="0.88671875" style="65"/>
    <col min="14727" max="14727" width="2.33203125" style="65" customWidth="1"/>
    <col min="14728" max="14728" width="1.5546875" style="65" customWidth="1"/>
    <col min="14729" max="14729" width="0.88671875" style="65" customWidth="1"/>
    <col min="14730" max="14854" width="0.88671875" style="65"/>
    <col min="14855" max="14855" width="2.44140625" style="65" customWidth="1"/>
    <col min="14856" max="14859" width="0.88671875" style="65"/>
    <col min="14860" max="14860" width="11" style="65" bestFit="1" customWidth="1"/>
    <col min="14861" max="14875" width="0.88671875" style="65"/>
    <col min="14876" max="14876" width="6.21875" style="65" customWidth="1"/>
    <col min="14877" max="14972" width="0.88671875" style="65"/>
    <col min="14973" max="14973" width="2.88671875" style="65" customWidth="1"/>
    <col min="14974" max="14982" width="0.88671875" style="65"/>
    <col min="14983" max="14983" width="2.33203125" style="65" customWidth="1"/>
    <col min="14984" max="14984" width="1.5546875" style="65" customWidth="1"/>
    <col min="14985" max="14985" width="0.88671875" style="65" customWidth="1"/>
    <col min="14986" max="15110" width="0.88671875" style="65"/>
    <col min="15111" max="15111" width="2.44140625" style="65" customWidth="1"/>
    <col min="15112" max="15115" width="0.88671875" style="65"/>
    <col min="15116" max="15116" width="11" style="65" bestFit="1" customWidth="1"/>
    <col min="15117" max="15131" width="0.88671875" style="65"/>
    <col min="15132" max="15132" width="6.21875" style="65" customWidth="1"/>
    <col min="15133" max="15228" width="0.88671875" style="65"/>
    <col min="15229" max="15229" width="2.88671875" style="65" customWidth="1"/>
    <col min="15230" max="15238" width="0.88671875" style="65"/>
    <col min="15239" max="15239" width="2.33203125" style="65" customWidth="1"/>
    <col min="15240" max="15240" width="1.5546875" style="65" customWidth="1"/>
    <col min="15241" max="15241" width="0.88671875" style="65" customWidth="1"/>
    <col min="15242" max="15366" width="0.88671875" style="65"/>
    <col min="15367" max="15367" width="2.44140625" style="65" customWidth="1"/>
    <col min="15368" max="15371" width="0.88671875" style="65"/>
    <col min="15372" max="15372" width="11" style="65" bestFit="1" customWidth="1"/>
    <col min="15373" max="15387" width="0.88671875" style="65"/>
    <col min="15388" max="15388" width="6.21875" style="65" customWidth="1"/>
    <col min="15389" max="15484" width="0.88671875" style="65"/>
    <col min="15485" max="15485" width="2.88671875" style="65" customWidth="1"/>
    <col min="15486" max="15494" width="0.88671875" style="65"/>
    <col min="15495" max="15495" width="2.33203125" style="65" customWidth="1"/>
    <col min="15496" max="15496" width="1.5546875" style="65" customWidth="1"/>
    <col min="15497" max="15497" width="0.88671875" style="65" customWidth="1"/>
    <col min="15498" max="15622" width="0.88671875" style="65"/>
    <col min="15623" max="15623" width="2.44140625" style="65" customWidth="1"/>
    <col min="15624" max="15627" width="0.88671875" style="65"/>
    <col min="15628" max="15628" width="11" style="65" bestFit="1" customWidth="1"/>
    <col min="15629" max="15643" width="0.88671875" style="65"/>
    <col min="15644" max="15644" width="6.21875" style="65" customWidth="1"/>
    <col min="15645" max="15740" width="0.88671875" style="65"/>
    <col min="15741" max="15741" width="2.88671875" style="65" customWidth="1"/>
    <col min="15742" max="15750" width="0.88671875" style="65"/>
    <col min="15751" max="15751" width="2.33203125" style="65" customWidth="1"/>
    <col min="15752" max="15752" width="1.5546875" style="65" customWidth="1"/>
    <col min="15753" max="15753" width="0.88671875" style="65" customWidth="1"/>
    <col min="15754" max="15878" width="0.88671875" style="65"/>
    <col min="15879" max="15879" width="2.44140625" style="65" customWidth="1"/>
    <col min="15880" max="15883" width="0.88671875" style="65"/>
    <col min="15884" max="15884" width="11" style="65" bestFit="1" customWidth="1"/>
    <col min="15885" max="15899" width="0.88671875" style="65"/>
    <col min="15900" max="15900" width="6.21875" style="65" customWidth="1"/>
    <col min="15901" max="15996" width="0.88671875" style="65"/>
    <col min="15997" max="15997" width="2.88671875" style="65" customWidth="1"/>
    <col min="15998" max="16006" width="0.88671875" style="65"/>
    <col min="16007" max="16007" width="2.33203125" style="65" customWidth="1"/>
    <col min="16008" max="16008" width="1.5546875" style="65" customWidth="1"/>
    <col min="16009" max="16009" width="0.88671875" style="65" customWidth="1"/>
    <col min="16010" max="16134" width="0.88671875" style="65"/>
    <col min="16135" max="16135" width="2.44140625" style="65" customWidth="1"/>
    <col min="16136" max="16139" width="0.88671875" style="65"/>
    <col min="16140" max="16140" width="11" style="65" bestFit="1" customWidth="1"/>
    <col min="16141" max="16155" width="0.88671875" style="65"/>
    <col min="16156" max="16156" width="6.21875" style="65" customWidth="1"/>
    <col min="16157" max="16252" width="0.88671875" style="65"/>
    <col min="16253" max="16253" width="2.88671875" style="65" customWidth="1"/>
    <col min="16254" max="16262" width="0.88671875" style="65"/>
    <col min="16263" max="16263" width="2.33203125" style="65" customWidth="1"/>
    <col min="16264" max="16264" width="1.5546875" style="65" customWidth="1"/>
    <col min="16265" max="16265" width="0.88671875" style="65" customWidth="1"/>
    <col min="16266" max="16384" width="0.88671875" style="65"/>
  </cols>
  <sheetData>
    <row r="1" spans="1:137" s="62" customFormat="1" x14ac:dyDescent="0.25">
      <c r="A1" s="290" t="s">
        <v>447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  <c r="AB1" s="291"/>
      <c r="AC1" s="291"/>
      <c r="AD1" s="291"/>
      <c r="AE1" s="291"/>
      <c r="AF1" s="291"/>
      <c r="AG1" s="291"/>
      <c r="AH1" s="291"/>
      <c r="AI1" s="291"/>
      <c r="AJ1" s="291"/>
      <c r="AK1" s="291"/>
      <c r="AL1" s="291"/>
      <c r="AM1" s="291"/>
      <c r="AN1" s="291"/>
      <c r="AO1" s="291"/>
      <c r="AP1" s="291"/>
      <c r="AQ1" s="291"/>
      <c r="AR1" s="291"/>
      <c r="AS1" s="291"/>
      <c r="AT1" s="291"/>
      <c r="AU1" s="291"/>
      <c r="AV1" s="291"/>
      <c r="AW1" s="291"/>
      <c r="AX1" s="291"/>
      <c r="AY1" s="291"/>
      <c r="AZ1" s="291"/>
      <c r="BA1" s="291"/>
      <c r="BB1" s="291"/>
      <c r="BC1" s="291"/>
      <c r="BD1" s="291"/>
      <c r="BE1" s="291"/>
      <c r="BF1" s="291"/>
      <c r="BG1" s="291"/>
      <c r="BH1" s="291"/>
      <c r="BI1" s="291"/>
      <c r="BJ1" s="291"/>
      <c r="BK1" s="291"/>
      <c r="BL1" s="291"/>
      <c r="BM1" s="291"/>
      <c r="BN1" s="291"/>
      <c r="BO1" s="291"/>
      <c r="BP1" s="291"/>
      <c r="BQ1" s="291"/>
      <c r="BR1" s="291"/>
      <c r="BS1" s="291"/>
      <c r="BT1" s="291"/>
      <c r="BU1" s="291"/>
      <c r="BV1" s="291"/>
      <c r="BW1" s="291"/>
      <c r="BX1" s="291"/>
      <c r="BY1" s="291"/>
      <c r="BZ1" s="291"/>
      <c r="CA1" s="291"/>
      <c r="CB1" s="291"/>
      <c r="CC1" s="291"/>
      <c r="CD1" s="291"/>
      <c r="CE1" s="291"/>
      <c r="CF1" s="291"/>
      <c r="CG1" s="291"/>
      <c r="CH1" s="291"/>
      <c r="CI1" s="291"/>
      <c r="CJ1" s="291"/>
      <c r="CK1" s="291"/>
      <c r="CL1" s="291"/>
      <c r="CM1" s="291"/>
      <c r="CN1" s="291"/>
      <c r="CO1" s="291"/>
      <c r="CP1" s="291"/>
      <c r="CQ1" s="291"/>
      <c r="CR1" s="291"/>
      <c r="CS1" s="291"/>
      <c r="CT1" s="291"/>
      <c r="CU1" s="291"/>
      <c r="CV1" s="291"/>
      <c r="CW1" s="291"/>
      <c r="CX1" s="291"/>
      <c r="CY1" s="291"/>
      <c r="CZ1" s="291"/>
      <c r="DA1" s="291"/>
      <c r="DB1" s="291"/>
      <c r="DC1" s="291"/>
      <c r="DD1" s="291"/>
      <c r="DE1" s="291"/>
      <c r="DF1" s="291"/>
      <c r="DG1" s="291"/>
      <c r="DH1" s="291"/>
      <c r="DI1" s="291"/>
      <c r="DJ1" s="291"/>
      <c r="DK1" s="291"/>
      <c r="DL1" s="291"/>
      <c r="DM1" s="291"/>
      <c r="DN1" s="291"/>
      <c r="DO1" s="291"/>
      <c r="DP1" s="291"/>
      <c r="DQ1" s="291"/>
      <c r="DR1" s="291"/>
      <c r="DS1" s="291"/>
      <c r="DT1" s="291"/>
      <c r="DU1" s="291"/>
      <c r="DV1" s="291"/>
      <c r="DW1" s="291"/>
      <c r="DX1" s="291"/>
      <c r="DY1" s="291"/>
      <c r="DZ1" s="291"/>
      <c r="EA1" s="291"/>
      <c r="EB1" s="291"/>
      <c r="EC1" s="291"/>
      <c r="ED1" s="291"/>
      <c r="EE1" s="291"/>
      <c r="EF1" s="291"/>
      <c r="EG1" s="291"/>
    </row>
    <row r="2" spans="1:137" s="62" customFormat="1" ht="12.75" customHeight="1" x14ac:dyDescent="0.25"/>
    <row r="3" spans="1:137" s="63" customFormat="1" ht="21.75" customHeight="1" x14ac:dyDescent="0.25">
      <c r="A3" s="292" t="s">
        <v>278</v>
      </c>
      <c r="B3" s="293"/>
      <c r="C3" s="293"/>
      <c r="D3" s="293"/>
      <c r="E3" s="293"/>
      <c r="F3" s="294"/>
      <c r="G3" s="292" t="s">
        <v>448</v>
      </c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  <c r="W3" s="293"/>
      <c r="X3" s="293"/>
      <c r="Y3" s="293"/>
      <c r="Z3" s="293"/>
      <c r="AA3" s="293"/>
      <c r="AB3" s="294"/>
      <c r="AC3" s="292" t="s">
        <v>449</v>
      </c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63"/>
      <c r="AP3" s="292" t="s">
        <v>450</v>
      </c>
      <c r="AQ3" s="293"/>
      <c r="AR3" s="293"/>
      <c r="AS3" s="293"/>
      <c r="AT3" s="293"/>
      <c r="AU3" s="293"/>
      <c r="AV3" s="293"/>
      <c r="AW3" s="293"/>
      <c r="AX3" s="293"/>
      <c r="AY3" s="293"/>
      <c r="AZ3" s="293"/>
      <c r="BA3" s="293"/>
      <c r="BB3" s="294"/>
      <c r="BC3" s="292" t="s">
        <v>451</v>
      </c>
      <c r="BD3" s="293"/>
      <c r="BE3" s="293"/>
      <c r="BF3" s="293"/>
      <c r="BG3" s="293"/>
      <c r="BH3" s="293"/>
      <c r="BI3" s="293"/>
      <c r="BJ3" s="293"/>
      <c r="BK3" s="293"/>
      <c r="BL3" s="294"/>
      <c r="BM3" s="292" t="s">
        <v>452</v>
      </c>
      <c r="BN3" s="293"/>
      <c r="BO3" s="293"/>
      <c r="BP3" s="293"/>
      <c r="BQ3" s="293"/>
      <c r="BR3" s="293"/>
      <c r="BS3" s="293"/>
      <c r="BT3" s="293"/>
      <c r="BU3" s="293"/>
      <c r="BV3" s="293"/>
      <c r="BW3" s="293"/>
      <c r="BX3" s="293"/>
      <c r="BY3" s="293"/>
      <c r="BZ3" s="292" t="s">
        <v>453</v>
      </c>
      <c r="CA3" s="293"/>
      <c r="CB3" s="293"/>
      <c r="CC3" s="293"/>
      <c r="CD3" s="293"/>
      <c r="CE3" s="293"/>
      <c r="CF3" s="293"/>
      <c r="CG3" s="293"/>
      <c r="CH3" s="293"/>
      <c r="CI3" s="293"/>
      <c r="CJ3" s="293"/>
      <c r="CK3" s="293"/>
      <c r="CL3" s="294"/>
      <c r="CM3" s="285" t="s">
        <v>428</v>
      </c>
      <c r="CN3" s="262"/>
      <c r="CO3" s="262"/>
      <c r="CP3" s="262"/>
      <c r="CQ3" s="262"/>
      <c r="CR3" s="262"/>
      <c r="CS3" s="262"/>
      <c r="CT3" s="262"/>
      <c r="CU3" s="262"/>
      <c r="CV3" s="262"/>
      <c r="CW3" s="262"/>
      <c r="CX3" s="262"/>
      <c r="CY3" s="262"/>
      <c r="CZ3" s="262"/>
      <c r="DA3" s="262"/>
      <c r="DB3" s="262"/>
      <c r="DC3" s="262"/>
      <c r="DD3" s="262"/>
      <c r="DE3" s="262"/>
      <c r="DF3" s="262"/>
      <c r="DG3" s="262"/>
      <c r="DH3" s="262"/>
      <c r="DI3" s="262"/>
      <c r="DJ3" s="262"/>
      <c r="DK3" s="262"/>
      <c r="DL3" s="262"/>
      <c r="DM3" s="262"/>
      <c r="DN3" s="262"/>
      <c r="DO3" s="262"/>
      <c r="DP3" s="262"/>
      <c r="DQ3" s="262"/>
      <c r="DR3" s="262"/>
      <c r="DS3" s="262"/>
      <c r="DT3" s="262"/>
      <c r="DU3" s="262"/>
      <c r="DV3" s="262"/>
      <c r="DW3" s="262"/>
      <c r="DX3" s="262"/>
      <c r="DY3" s="262"/>
      <c r="DZ3" s="262"/>
      <c r="EA3" s="262"/>
      <c r="EB3" s="262"/>
      <c r="EC3" s="262"/>
      <c r="ED3" s="262"/>
      <c r="EE3" s="262"/>
      <c r="EF3" s="262"/>
      <c r="EG3" s="263"/>
    </row>
    <row r="4" spans="1:137" s="63" customFormat="1" ht="90" customHeight="1" x14ac:dyDescent="0.25">
      <c r="A4" s="295"/>
      <c r="B4" s="296"/>
      <c r="C4" s="296"/>
      <c r="D4" s="296"/>
      <c r="E4" s="296"/>
      <c r="F4" s="297"/>
      <c r="G4" s="295"/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6"/>
      <c r="S4" s="296"/>
      <c r="T4" s="296"/>
      <c r="U4" s="296"/>
      <c r="V4" s="296"/>
      <c r="W4" s="296"/>
      <c r="X4" s="296"/>
      <c r="Y4" s="296"/>
      <c r="Z4" s="296"/>
      <c r="AA4" s="296"/>
      <c r="AB4" s="297"/>
      <c r="AC4" s="301"/>
      <c r="AD4" s="302"/>
      <c r="AE4" s="302"/>
      <c r="AF4" s="302"/>
      <c r="AG4" s="302"/>
      <c r="AH4" s="302"/>
      <c r="AI4" s="302"/>
      <c r="AJ4" s="302"/>
      <c r="AK4" s="302"/>
      <c r="AL4" s="302"/>
      <c r="AM4" s="302"/>
      <c r="AN4" s="302"/>
      <c r="AO4" s="303"/>
      <c r="AP4" s="295"/>
      <c r="AQ4" s="296"/>
      <c r="AR4" s="296"/>
      <c r="AS4" s="296"/>
      <c r="AT4" s="296"/>
      <c r="AU4" s="296"/>
      <c r="AV4" s="296"/>
      <c r="AW4" s="296"/>
      <c r="AX4" s="296"/>
      <c r="AY4" s="296"/>
      <c r="AZ4" s="296"/>
      <c r="BA4" s="296"/>
      <c r="BB4" s="297"/>
      <c r="BC4" s="295"/>
      <c r="BD4" s="296"/>
      <c r="BE4" s="296"/>
      <c r="BF4" s="296"/>
      <c r="BG4" s="296"/>
      <c r="BH4" s="296"/>
      <c r="BI4" s="296"/>
      <c r="BJ4" s="296"/>
      <c r="BK4" s="296"/>
      <c r="BL4" s="297"/>
      <c r="BM4" s="295"/>
      <c r="BN4" s="296"/>
      <c r="BO4" s="296"/>
      <c r="BP4" s="296"/>
      <c r="BQ4" s="296"/>
      <c r="BR4" s="296"/>
      <c r="BS4" s="296"/>
      <c r="BT4" s="296"/>
      <c r="BU4" s="296"/>
      <c r="BV4" s="296"/>
      <c r="BW4" s="296"/>
      <c r="BX4" s="296"/>
      <c r="BY4" s="296"/>
      <c r="BZ4" s="295"/>
      <c r="CA4" s="296"/>
      <c r="CB4" s="296"/>
      <c r="CC4" s="296"/>
      <c r="CD4" s="296"/>
      <c r="CE4" s="296"/>
      <c r="CF4" s="296"/>
      <c r="CG4" s="296"/>
      <c r="CH4" s="296"/>
      <c r="CI4" s="296"/>
      <c r="CJ4" s="296"/>
      <c r="CK4" s="296"/>
      <c r="CL4" s="297"/>
      <c r="CM4" s="282" t="s">
        <v>454</v>
      </c>
      <c r="CN4" s="257"/>
      <c r="CO4" s="257"/>
      <c r="CP4" s="257"/>
      <c r="CQ4" s="257"/>
      <c r="CR4" s="257"/>
      <c r="CS4" s="257"/>
      <c r="CT4" s="257"/>
      <c r="CU4" s="257"/>
      <c r="CV4" s="257"/>
      <c r="CW4" s="257"/>
      <c r="CX4" s="257"/>
      <c r="CY4" s="258"/>
      <c r="CZ4" s="282" t="s">
        <v>430</v>
      </c>
      <c r="DA4" s="257"/>
      <c r="DB4" s="257"/>
      <c r="DC4" s="257"/>
      <c r="DD4" s="257"/>
      <c r="DE4" s="257"/>
      <c r="DF4" s="257"/>
      <c r="DG4" s="257"/>
      <c r="DH4" s="257"/>
      <c r="DI4" s="257"/>
      <c r="DJ4" s="257"/>
      <c r="DK4" s="257"/>
      <c r="DL4" s="257"/>
      <c r="DM4" s="258"/>
      <c r="DN4" s="283" t="s">
        <v>455</v>
      </c>
      <c r="DO4" s="283"/>
      <c r="DP4" s="283"/>
      <c r="DQ4" s="283"/>
      <c r="DR4" s="283"/>
      <c r="DS4" s="283"/>
      <c r="DT4" s="283"/>
      <c r="DU4" s="283"/>
      <c r="DV4" s="283"/>
      <c r="DW4" s="283"/>
      <c r="DX4" s="283"/>
      <c r="DY4" s="283"/>
      <c r="DZ4" s="283"/>
      <c r="EA4" s="283"/>
      <c r="EB4" s="283"/>
      <c r="EC4" s="283"/>
      <c r="ED4" s="283"/>
      <c r="EE4" s="283"/>
      <c r="EF4" s="283"/>
      <c r="EG4" s="284"/>
    </row>
    <row r="5" spans="1:137" s="63" customFormat="1" ht="29.25" customHeight="1" x14ac:dyDescent="0.25">
      <c r="A5" s="298"/>
      <c r="B5" s="299"/>
      <c r="C5" s="299"/>
      <c r="D5" s="299"/>
      <c r="E5" s="299"/>
      <c r="F5" s="300"/>
      <c r="G5" s="298"/>
      <c r="H5" s="299"/>
      <c r="I5" s="299"/>
      <c r="J5" s="299"/>
      <c r="K5" s="299"/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300"/>
      <c r="AC5" s="164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5"/>
      <c r="AP5" s="298"/>
      <c r="AQ5" s="299"/>
      <c r="AR5" s="299"/>
      <c r="AS5" s="299"/>
      <c r="AT5" s="299"/>
      <c r="AU5" s="299"/>
      <c r="AV5" s="299"/>
      <c r="AW5" s="299"/>
      <c r="AX5" s="299"/>
      <c r="AY5" s="299"/>
      <c r="AZ5" s="299"/>
      <c r="BA5" s="299"/>
      <c r="BB5" s="300"/>
      <c r="BC5" s="298"/>
      <c r="BD5" s="299"/>
      <c r="BE5" s="299"/>
      <c r="BF5" s="299"/>
      <c r="BG5" s="299"/>
      <c r="BH5" s="299"/>
      <c r="BI5" s="299"/>
      <c r="BJ5" s="299"/>
      <c r="BK5" s="299"/>
      <c r="BL5" s="300"/>
      <c r="BM5" s="298"/>
      <c r="BN5" s="299"/>
      <c r="BO5" s="299"/>
      <c r="BP5" s="299"/>
      <c r="BQ5" s="299"/>
      <c r="BR5" s="299"/>
      <c r="BS5" s="299"/>
      <c r="BT5" s="299"/>
      <c r="BU5" s="299"/>
      <c r="BV5" s="299"/>
      <c r="BW5" s="299"/>
      <c r="BX5" s="299"/>
      <c r="BY5" s="299"/>
      <c r="BZ5" s="298"/>
      <c r="CA5" s="299"/>
      <c r="CB5" s="299"/>
      <c r="CC5" s="299"/>
      <c r="CD5" s="299"/>
      <c r="CE5" s="299"/>
      <c r="CF5" s="299"/>
      <c r="CG5" s="299"/>
      <c r="CH5" s="299"/>
      <c r="CI5" s="299"/>
      <c r="CJ5" s="299"/>
      <c r="CK5" s="299"/>
      <c r="CL5" s="300"/>
      <c r="CM5" s="259"/>
      <c r="CN5" s="260"/>
      <c r="CO5" s="260"/>
      <c r="CP5" s="260"/>
      <c r="CQ5" s="260"/>
      <c r="CR5" s="260"/>
      <c r="CS5" s="260"/>
      <c r="CT5" s="260"/>
      <c r="CU5" s="260"/>
      <c r="CV5" s="260"/>
      <c r="CW5" s="260"/>
      <c r="CX5" s="260"/>
      <c r="CY5" s="261"/>
      <c r="CZ5" s="259"/>
      <c r="DA5" s="260"/>
      <c r="DB5" s="260"/>
      <c r="DC5" s="260"/>
      <c r="DD5" s="260"/>
      <c r="DE5" s="260"/>
      <c r="DF5" s="260"/>
      <c r="DG5" s="260"/>
      <c r="DH5" s="260"/>
      <c r="DI5" s="260"/>
      <c r="DJ5" s="260"/>
      <c r="DK5" s="260"/>
      <c r="DL5" s="260"/>
      <c r="DM5" s="261"/>
      <c r="DN5" s="285" t="s">
        <v>435</v>
      </c>
      <c r="DO5" s="286"/>
      <c r="DP5" s="286"/>
      <c r="DQ5" s="286"/>
      <c r="DR5" s="286"/>
      <c r="DS5" s="286"/>
      <c r="DT5" s="286"/>
      <c r="DU5" s="286"/>
      <c r="DV5" s="286"/>
      <c r="DW5" s="287"/>
      <c r="DX5" s="285" t="s">
        <v>456</v>
      </c>
      <c r="DY5" s="286"/>
      <c r="DZ5" s="286"/>
      <c r="EA5" s="286"/>
      <c r="EB5" s="286"/>
      <c r="EC5" s="286"/>
      <c r="ED5" s="286"/>
      <c r="EE5" s="286"/>
      <c r="EF5" s="286"/>
      <c r="EG5" s="287"/>
    </row>
    <row r="6" spans="1:137" s="64" customFormat="1" ht="13.2" x14ac:dyDescent="0.3">
      <c r="A6" s="279">
        <v>1</v>
      </c>
      <c r="B6" s="280"/>
      <c r="C6" s="280"/>
      <c r="D6" s="280"/>
      <c r="E6" s="280"/>
      <c r="F6" s="281"/>
      <c r="G6" s="279">
        <v>2</v>
      </c>
      <c r="H6" s="280"/>
      <c r="I6" s="280"/>
      <c r="J6" s="280"/>
      <c r="K6" s="280"/>
      <c r="L6" s="280"/>
      <c r="M6" s="280"/>
      <c r="N6" s="280"/>
      <c r="O6" s="280"/>
      <c r="P6" s="280"/>
      <c r="Q6" s="280"/>
      <c r="R6" s="280"/>
      <c r="S6" s="280"/>
      <c r="T6" s="280"/>
      <c r="U6" s="280"/>
      <c r="V6" s="280"/>
      <c r="W6" s="280"/>
      <c r="X6" s="280"/>
      <c r="Y6" s="280"/>
      <c r="Z6" s="280"/>
      <c r="AA6" s="280"/>
      <c r="AB6" s="281"/>
      <c r="AC6" s="279">
        <v>3</v>
      </c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9"/>
      <c r="AP6" s="279">
        <v>4</v>
      </c>
      <c r="AQ6" s="280"/>
      <c r="AR6" s="280"/>
      <c r="AS6" s="280"/>
      <c r="AT6" s="280"/>
      <c r="AU6" s="280"/>
      <c r="AV6" s="280"/>
      <c r="AW6" s="280"/>
      <c r="AX6" s="280"/>
      <c r="AY6" s="280"/>
      <c r="AZ6" s="280"/>
      <c r="BA6" s="280"/>
      <c r="BB6" s="281"/>
      <c r="BC6" s="279">
        <v>5</v>
      </c>
      <c r="BD6" s="280"/>
      <c r="BE6" s="280"/>
      <c r="BF6" s="280"/>
      <c r="BG6" s="280"/>
      <c r="BH6" s="280"/>
      <c r="BI6" s="280"/>
      <c r="BJ6" s="280"/>
      <c r="BK6" s="280"/>
      <c r="BL6" s="281"/>
      <c r="BM6" s="279">
        <v>6</v>
      </c>
      <c r="BN6" s="280"/>
      <c r="BO6" s="280"/>
      <c r="BP6" s="280"/>
      <c r="BQ6" s="280"/>
      <c r="BR6" s="280"/>
      <c r="BS6" s="280"/>
      <c r="BT6" s="280"/>
      <c r="BU6" s="280"/>
      <c r="BV6" s="280"/>
      <c r="BW6" s="280"/>
      <c r="BX6" s="280"/>
      <c r="BY6" s="280"/>
      <c r="BZ6" s="279">
        <v>7</v>
      </c>
      <c r="CA6" s="280"/>
      <c r="CB6" s="280"/>
      <c r="CC6" s="280"/>
      <c r="CD6" s="280"/>
      <c r="CE6" s="280"/>
      <c r="CF6" s="280"/>
      <c r="CG6" s="280"/>
      <c r="CH6" s="280"/>
      <c r="CI6" s="280"/>
      <c r="CJ6" s="280"/>
      <c r="CK6" s="280"/>
      <c r="CL6" s="281"/>
      <c r="CM6" s="279">
        <v>8</v>
      </c>
      <c r="CN6" s="280"/>
      <c r="CO6" s="280"/>
      <c r="CP6" s="280"/>
      <c r="CQ6" s="280"/>
      <c r="CR6" s="280"/>
      <c r="CS6" s="280"/>
      <c r="CT6" s="280"/>
      <c r="CU6" s="280"/>
      <c r="CV6" s="280"/>
      <c r="CW6" s="280"/>
      <c r="CX6" s="280"/>
      <c r="CY6" s="281"/>
      <c r="CZ6" s="279">
        <v>9</v>
      </c>
      <c r="DA6" s="280"/>
      <c r="DB6" s="280"/>
      <c r="DC6" s="280"/>
      <c r="DD6" s="280"/>
      <c r="DE6" s="280"/>
      <c r="DF6" s="280"/>
      <c r="DG6" s="280"/>
      <c r="DH6" s="280"/>
      <c r="DI6" s="280"/>
      <c r="DJ6" s="280"/>
      <c r="DK6" s="280"/>
      <c r="DL6" s="280"/>
      <c r="DM6" s="281"/>
      <c r="DN6" s="279">
        <v>10</v>
      </c>
      <c r="DO6" s="280"/>
      <c r="DP6" s="280"/>
      <c r="DQ6" s="280"/>
      <c r="DR6" s="280"/>
      <c r="DS6" s="280"/>
      <c r="DT6" s="280"/>
      <c r="DU6" s="280"/>
      <c r="DV6" s="280"/>
      <c r="DW6" s="281"/>
      <c r="DX6" s="279">
        <v>11</v>
      </c>
      <c r="DY6" s="280"/>
      <c r="DZ6" s="280"/>
      <c r="EA6" s="280"/>
      <c r="EB6" s="280"/>
      <c r="EC6" s="280"/>
      <c r="ED6" s="280"/>
      <c r="EE6" s="280"/>
      <c r="EF6" s="280"/>
      <c r="EG6" s="281"/>
    </row>
    <row r="7" spans="1:137" s="61" customFormat="1" ht="80.400000000000006" customHeight="1" x14ac:dyDescent="0.3">
      <c r="A7" s="244" t="s">
        <v>35</v>
      </c>
      <c r="B7" s="245"/>
      <c r="C7" s="245"/>
      <c r="D7" s="245"/>
      <c r="E7" s="245"/>
      <c r="F7" s="246"/>
      <c r="G7" s="247" t="s">
        <v>457</v>
      </c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231"/>
      <c r="V7" s="231"/>
      <c r="W7" s="231"/>
      <c r="X7" s="231"/>
      <c r="Y7" s="231"/>
      <c r="Z7" s="231"/>
      <c r="AA7" s="231"/>
      <c r="AB7" s="232"/>
      <c r="AC7" s="233" t="s">
        <v>438</v>
      </c>
      <c r="AD7" s="234"/>
      <c r="AE7" s="234"/>
      <c r="AF7" s="234"/>
      <c r="AG7" s="234"/>
      <c r="AH7" s="234"/>
      <c r="AI7" s="234"/>
      <c r="AJ7" s="234"/>
      <c r="AK7" s="234"/>
      <c r="AL7" s="234"/>
      <c r="AM7" s="234"/>
      <c r="AN7" s="234"/>
      <c r="AO7" s="235"/>
      <c r="AP7" s="233" t="s">
        <v>438</v>
      </c>
      <c r="AQ7" s="234"/>
      <c r="AR7" s="234"/>
      <c r="AS7" s="234"/>
      <c r="AT7" s="234"/>
      <c r="AU7" s="234"/>
      <c r="AV7" s="234"/>
      <c r="AW7" s="234"/>
      <c r="AX7" s="234"/>
      <c r="AY7" s="234"/>
      <c r="AZ7" s="234"/>
      <c r="BA7" s="234"/>
      <c r="BB7" s="235"/>
      <c r="BC7" s="233" t="s">
        <v>438</v>
      </c>
      <c r="BD7" s="234"/>
      <c r="BE7" s="234"/>
      <c r="BF7" s="234"/>
      <c r="BG7" s="234"/>
      <c r="BH7" s="234"/>
      <c r="BI7" s="234"/>
      <c r="BJ7" s="234"/>
      <c r="BK7" s="234"/>
      <c r="BL7" s="235"/>
      <c r="BM7" s="233" t="s">
        <v>438</v>
      </c>
      <c r="BN7" s="234"/>
      <c r="BO7" s="234"/>
      <c r="BP7" s="234"/>
      <c r="BQ7" s="234"/>
      <c r="BR7" s="234"/>
      <c r="BS7" s="234"/>
      <c r="BT7" s="234"/>
      <c r="BU7" s="234"/>
      <c r="BV7" s="234"/>
      <c r="BW7" s="234"/>
      <c r="BX7" s="234"/>
      <c r="BY7" s="234"/>
      <c r="BZ7" s="236">
        <f>BZ8+BZ9+BZ10</f>
        <v>59900</v>
      </c>
      <c r="CA7" s="242"/>
      <c r="CB7" s="242"/>
      <c r="CC7" s="242"/>
      <c r="CD7" s="242"/>
      <c r="CE7" s="242"/>
      <c r="CF7" s="242"/>
      <c r="CG7" s="242"/>
      <c r="CH7" s="242"/>
      <c r="CI7" s="242"/>
      <c r="CJ7" s="242"/>
      <c r="CK7" s="242"/>
      <c r="CL7" s="243"/>
      <c r="CM7" s="225">
        <f>CM8+CM9+CM10</f>
        <v>0</v>
      </c>
      <c r="CN7" s="226"/>
      <c r="CO7" s="226"/>
      <c r="CP7" s="226"/>
      <c r="CQ7" s="226"/>
      <c r="CR7" s="226"/>
      <c r="CS7" s="226"/>
      <c r="CT7" s="226"/>
      <c r="CU7" s="226"/>
      <c r="CV7" s="226"/>
      <c r="CW7" s="226"/>
      <c r="CX7" s="226"/>
      <c r="CY7" s="227"/>
      <c r="CZ7" s="225">
        <f>CZ8+CZ9+CZ10</f>
        <v>0</v>
      </c>
      <c r="DA7" s="226"/>
      <c r="DB7" s="226"/>
      <c r="DC7" s="226"/>
      <c r="DD7" s="226"/>
      <c r="DE7" s="226"/>
      <c r="DF7" s="226"/>
      <c r="DG7" s="226"/>
      <c r="DH7" s="226"/>
      <c r="DI7" s="226"/>
      <c r="DJ7" s="226"/>
      <c r="DK7" s="226"/>
      <c r="DL7" s="226"/>
      <c r="DM7" s="227"/>
      <c r="DN7" s="236">
        <f>DN8+DN9+DN10</f>
        <v>59900</v>
      </c>
      <c r="DO7" s="242"/>
      <c r="DP7" s="242"/>
      <c r="DQ7" s="242"/>
      <c r="DR7" s="242"/>
      <c r="DS7" s="242"/>
      <c r="DT7" s="242"/>
      <c r="DU7" s="242"/>
      <c r="DV7" s="242"/>
      <c r="DW7" s="243"/>
      <c r="DX7" s="233">
        <v>0</v>
      </c>
      <c r="DY7" s="234"/>
      <c r="DZ7" s="234"/>
      <c r="EA7" s="234"/>
      <c r="EB7" s="234"/>
      <c r="EC7" s="234"/>
      <c r="ED7" s="234"/>
      <c r="EE7" s="234"/>
      <c r="EF7" s="234"/>
      <c r="EG7" s="235"/>
    </row>
    <row r="8" spans="1:137" s="61" customFormat="1" ht="67.2" customHeight="1" x14ac:dyDescent="0.3">
      <c r="A8" s="244" t="s">
        <v>291</v>
      </c>
      <c r="B8" s="245"/>
      <c r="C8" s="245"/>
      <c r="D8" s="245"/>
      <c r="E8" s="245"/>
      <c r="F8" s="246"/>
      <c r="G8" s="247" t="s">
        <v>458</v>
      </c>
      <c r="H8" s="231"/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1"/>
      <c r="T8" s="231"/>
      <c r="U8" s="231"/>
      <c r="V8" s="231"/>
      <c r="W8" s="231"/>
      <c r="X8" s="231"/>
      <c r="Y8" s="231"/>
      <c r="Z8" s="231"/>
      <c r="AA8" s="231"/>
      <c r="AB8" s="232"/>
      <c r="AC8" s="225">
        <v>212</v>
      </c>
      <c r="AD8" s="226"/>
      <c r="AE8" s="226"/>
      <c r="AF8" s="226"/>
      <c r="AG8" s="226"/>
      <c r="AH8" s="226"/>
      <c r="AI8" s="226"/>
      <c r="AJ8" s="226"/>
      <c r="AK8" s="226"/>
      <c r="AL8" s="226"/>
      <c r="AM8" s="226"/>
      <c r="AN8" s="226"/>
      <c r="AO8" s="227"/>
      <c r="AP8" s="225">
        <v>700</v>
      </c>
      <c r="AQ8" s="226"/>
      <c r="AR8" s="226"/>
      <c r="AS8" s="226"/>
      <c r="AT8" s="226"/>
      <c r="AU8" s="226"/>
      <c r="AV8" s="226"/>
      <c r="AW8" s="226"/>
      <c r="AX8" s="226"/>
      <c r="AY8" s="226"/>
      <c r="AZ8" s="226"/>
      <c r="BA8" s="226"/>
      <c r="BB8" s="227"/>
      <c r="BC8" s="225">
        <v>1</v>
      </c>
      <c r="BD8" s="226"/>
      <c r="BE8" s="226"/>
      <c r="BF8" s="226"/>
      <c r="BG8" s="226"/>
      <c r="BH8" s="226"/>
      <c r="BI8" s="226"/>
      <c r="BJ8" s="226"/>
      <c r="BK8" s="226"/>
      <c r="BL8" s="227"/>
      <c r="BM8" s="225">
        <v>7</v>
      </c>
      <c r="BN8" s="226"/>
      <c r="BO8" s="226"/>
      <c r="BP8" s="226"/>
      <c r="BQ8" s="226"/>
      <c r="BR8" s="226"/>
      <c r="BS8" s="226"/>
      <c r="BT8" s="226"/>
      <c r="BU8" s="226"/>
      <c r="BV8" s="226"/>
      <c r="BW8" s="226"/>
      <c r="BX8" s="226"/>
      <c r="BY8" s="226"/>
      <c r="BZ8" s="236">
        <f>AP8*BC8*BM8</f>
        <v>4900</v>
      </c>
      <c r="CA8" s="242"/>
      <c r="CB8" s="242"/>
      <c r="CC8" s="242"/>
      <c r="CD8" s="242"/>
      <c r="CE8" s="242"/>
      <c r="CF8" s="242"/>
      <c r="CG8" s="242"/>
      <c r="CH8" s="242"/>
      <c r="CI8" s="242"/>
      <c r="CJ8" s="242"/>
      <c r="CK8" s="242"/>
      <c r="CL8" s="243"/>
      <c r="CM8" s="225">
        <v>0</v>
      </c>
      <c r="CN8" s="226"/>
      <c r="CO8" s="226"/>
      <c r="CP8" s="226"/>
      <c r="CQ8" s="226"/>
      <c r="CR8" s="226"/>
      <c r="CS8" s="226"/>
      <c r="CT8" s="226"/>
      <c r="CU8" s="226"/>
      <c r="CV8" s="226"/>
      <c r="CW8" s="226"/>
      <c r="CX8" s="226"/>
      <c r="CY8" s="227"/>
      <c r="CZ8" s="225">
        <v>0</v>
      </c>
      <c r="DA8" s="226"/>
      <c r="DB8" s="226"/>
      <c r="DC8" s="226"/>
      <c r="DD8" s="226"/>
      <c r="DE8" s="226"/>
      <c r="DF8" s="226"/>
      <c r="DG8" s="226"/>
      <c r="DH8" s="226"/>
      <c r="DI8" s="226"/>
      <c r="DJ8" s="226"/>
      <c r="DK8" s="226"/>
      <c r="DL8" s="226"/>
      <c r="DM8" s="227"/>
      <c r="DN8" s="236">
        <v>4900</v>
      </c>
      <c r="DO8" s="242"/>
      <c r="DP8" s="242"/>
      <c r="DQ8" s="242"/>
      <c r="DR8" s="242"/>
      <c r="DS8" s="242"/>
      <c r="DT8" s="242"/>
      <c r="DU8" s="242"/>
      <c r="DV8" s="242"/>
      <c r="DW8" s="243"/>
      <c r="DX8" s="233">
        <v>0</v>
      </c>
      <c r="DY8" s="234"/>
      <c r="DZ8" s="234"/>
      <c r="EA8" s="234"/>
      <c r="EB8" s="234"/>
      <c r="EC8" s="234"/>
      <c r="ED8" s="234"/>
      <c r="EE8" s="234"/>
      <c r="EF8" s="234"/>
      <c r="EG8" s="235"/>
    </row>
    <row r="9" spans="1:137" s="61" customFormat="1" ht="43.2" customHeight="1" x14ac:dyDescent="0.3">
      <c r="A9" s="244" t="s">
        <v>290</v>
      </c>
      <c r="B9" s="245"/>
      <c r="C9" s="245"/>
      <c r="D9" s="245"/>
      <c r="E9" s="245"/>
      <c r="F9" s="246"/>
      <c r="G9" s="247" t="s">
        <v>459</v>
      </c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31"/>
      <c r="X9" s="231"/>
      <c r="Y9" s="231"/>
      <c r="Z9" s="231"/>
      <c r="AA9" s="231"/>
      <c r="AB9" s="232"/>
      <c r="AC9" s="225">
        <v>226</v>
      </c>
      <c r="AD9" s="226"/>
      <c r="AE9" s="226"/>
      <c r="AF9" s="226"/>
      <c r="AG9" s="226"/>
      <c r="AH9" s="226"/>
      <c r="AI9" s="226"/>
      <c r="AJ9" s="226"/>
      <c r="AK9" s="226"/>
      <c r="AL9" s="226"/>
      <c r="AM9" s="226"/>
      <c r="AN9" s="226"/>
      <c r="AO9" s="227"/>
      <c r="AP9" s="225">
        <v>4000</v>
      </c>
      <c r="AQ9" s="226"/>
      <c r="AR9" s="226"/>
      <c r="AS9" s="226"/>
      <c r="AT9" s="226"/>
      <c r="AU9" s="226"/>
      <c r="AV9" s="226"/>
      <c r="AW9" s="226"/>
      <c r="AX9" s="226"/>
      <c r="AY9" s="226"/>
      <c r="AZ9" s="226"/>
      <c r="BA9" s="226"/>
      <c r="BB9" s="227"/>
      <c r="BC9" s="225">
        <v>2</v>
      </c>
      <c r="BD9" s="226"/>
      <c r="BE9" s="226"/>
      <c r="BF9" s="226"/>
      <c r="BG9" s="226"/>
      <c r="BH9" s="226"/>
      <c r="BI9" s="226"/>
      <c r="BJ9" s="226"/>
      <c r="BK9" s="226"/>
      <c r="BL9" s="227"/>
      <c r="BM9" s="225">
        <v>2</v>
      </c>
      <c r="BN9" s="226"/>
      <c r="BO9" s="226"/>
      <c r="BP9" s="226"/>
      <c r="BQ9" s="226"/>
      <c r="BR9" s="226"/>
      <c r="BS9" s="226"/>
      <c r="BT9" s="226"/>
      <c r="BU9" s="226"/>
      <c r="BV9" s="226"/>
      <c r="BW9" s="226"/>
      <c r="BX9" s="226"/>
      <c r="BY9" s="226"/>
      <c r="BZ9" s="236">
        <f>AP9*BC9*BM9</f>
        <v>16000</v>
      </c>
      <c r="CA9" s="242"/>
      <c r="CB9" s="242"/>
      <c r="CC9" s="242"/>
      <c r="CD9" s="242"/>
      <c r="CE9" s="242"/>
      <c r="CF9" s="242"/>
      <c r="CG9" s="242"/>
      <c r="CH9" s="242"/>
      <c r="CI9" s="242"/>
      <c r="CJ9" s="242"/>
      <c r="CK9" s="242"/>
      <c r="CL9" s="243"/>
      <c r="CM9" s="225">
        <v>0</v>
      </c>
      <c r="CN9" s="226"/>
      <c r="CO9" s="226"/>
      <c r="CP9" s="226"/>
      <c r="CQ9" s="226"/>
      <c r="CR9" s="226"/>
      <c r="CS9" s="226"/>
      <c r="CT9" s="226"/>
      <c r="CU9" s="226"/>
      <c r="CV9" s="226"/>
      <c r="CW9" s="226"/>
      <c r="CX9" s="226"/>
      <c r="CY9" s="227"/>
      <c r="CZ9" s="225">
        <v>0</v>
      </c>
      <c r="DA9" s="226"/>
      <c r="DB9" s="226"/>
      <c r="DC9" s="226"/>
      <c r="DD9" s="226"/>
      <c r="DE9" s="226"/>
      <c r="DF9" s="226"/>
      <c r="DG9" s="226"/>
      <c r="DH9" s="226"/>
      <c r="DI9" s="226"/>
      <c r="DJ9" s="226"/>
      <c r="DK9" s="226"/>
      <c r="DL9" s="226"/>
      <c r="DM9" s="227"/>
      <c r="DN9" s="236">
        <v>16000</v>
      </c>
      <c r="DO9" s="242"/>
      <c r="DP9" s="242"/>
      <c r="DQ9" s="242"/>
      <c r="DR9" s="242"/>
      <c r="DS9" s="242"/>
      <c r="DT9" s="242"/>
      <c r="DU9" s="242"/>
      <c r="DV9" s="242"/>
      <c r="DW9" s="243"/>
      <c r="DX9" s="233">
        <v>0</v>
      </c>
      <c r="DY9" s="234"/>
      <c r="DZ9" s="234"/>
      <c r="EA9" s="234"/>
      <c r="EB9" s="234"/>
      <c r="EC9" s="234"/>
      <c r="ED9" s="234"/>
      <c r="EE9" s="234"/>
      <c r="EF9" s="234"/>
      <c r="EG9" s="235"/>
    </row>
    <row r="10" spans="1:137" s="61" customFormat="1" ht="26.4" customHeight="1" x14ac:dyDescent="0.3">
      <c r="A10" s="244" t="s">
        <v>441</v>
      </c>
      <c r="B10" s="245"/>
      <c r="C10" s="245"/>
      <c r="D10" s="245"/>
      <c r="E10" s="245"/>
      <c r="F10" s="246"/>
      <c r="G10" s="247" t="s">
        <v>460</v>
      </c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31"/>
      <c r="Z10" s="231"/>
      <c r="AA10" s="231"/>
      <c r="AB10" s="232"/>
      <c r="AC10" s="225">
        <v>226</v>
      </c>
      <c r="AD10" s="226"/>
      <c r="AE10" s="226"/>
      <c r="AF10" s="226"/>
      <c r="AG10" s="226"/>
      <c r="AH10" s="226"/>
      <c r="AI10" s="226"/>
      <c r="AJ10" s="226"/>
      <c r="AK10" s="226"/>
      <c r="AL10" s="226"/>
      <c r="AM10" s="226"/>
      <c r="AN10" s="226"/>
      <c r="AO10" s="227"/>
      <c r="AP10" s="225">
        <v>7800</v>
      </c>
      <c r="AQ10" s="226"/>
      <c r="AR10" s="226"/>
      <c r="AS10" s="226"/>
      <c r="AT10" s="226"/>
      <c r="AU10" s="226"/>
      <c r="AV10" s="226"/>
      <c r="AW10" s="226"/>
      <c r="AX10" s="226"/>
      <c r="AY10" s="226"/>
      <c r="AZ10" s="226"/>
      <c r="BA10" s="226"/>
      <c r="BB10" s="227"/>
      <c r="BC10" s="225">
        <v>1</v>
      </c>
      <c r="BD10" s="226"/>
      <c r="BE10" s="226"/>
      <c r="BF10" s="226"/>
      <c r="BG10" s="226"/>
      <c r="BH10" s="226"/>
      <c r="BI10" s="226"/>
      <c r="BJ10" s="226"/>
      <c r="BK10" s="226"/>
      <c r="BL10" s="227"/>
      <c r="BM10" s="225">
        <v>5</v>
      </c>
      <c r="BN10" s="226"/>
      <c r="BO10" s="226"/>
      <c r="BP10" s="226"/>
      <c r="BQ10" s="226"/>
      <c r="BR10" s="226"/>
      <c r="BS10" s="226"/>
      <c r="BT10" s="226"/>
      <c r="BU10" s="226"/>
      <c r="BV10" s="226"/>
      <c r="BW10" s="226"/>
      <c r="BX10" s="226"/>
      <c r="BY10" s="226"/>
      <c r="BZ10" s="236">
        <f>AP10*BC10*BM10</f>
        <v>39000</v>
      </c>
      <c r="CA10" s="242"/>
      <c r="CB10" s="242"/>
      <c r="CC10" s="242"/>
      <c r="CD10" s="242"/>
      <c r="CE10" s="242"/>
      <c r="CF10" s="242"/>
      <c r="CG10" s="242"/>
      <c r="CH10" s="242"/>
      <c r="CI10" s="242"/>
      <c r="CJ10" s="242"/>
      <c r="CK10" s="242"/>
      <c r="CL10" s="243"/>
      <c r="CM10" s="225">
        <v>0</v>
      </c>
      <c r="CN10" s="226"/>
      <c r="CO10" s="226"/>
      <c r="CP10" s="226"/>
      <c r="CQ10" s="226"/>
      <c r="CR10" s="226"/>
      <c r="CS10" s="226"/>
      <c r="CT10" s="226"/>
      <c r="CU10" s="226"/>
      <c r="CV10" s="226"/>
      <c r="CW10" s="226"/>
      <c r="CX10" s="226"/>
      <c r="CY10" s="227"/>
      <c r="CZ10" s="225">
        <v>0</v>
      </c>
      <c r="DA10" s="226"/>
      <c r="DB10" s="226"/>
      <c r="DC10" s="226"/>
      <c r="DD10" s="226"/>
      <c r="DE10" s="226"/>
      <c r="DF10" s="226"/>
      <c r="DG10" s="226"/>
      <c r="DH10" s="226"/>
      <c r="DI10" s="226"/>
      <c r="DJ10" s="226"/>
      <c r="DK10" s="226"/>
      <c r="DL10" s="226"/>
      <c r="DM10" s="227"/>
      <c r="DN10" s="236">
        <v>39000</v>
      </c>
      <c r="DO10" s="242"/>
      <c r="DP10" s="242"/>
      <c r="DQ10" s="242"/>
      <c r="DR10" s="242"/>
      <c r="DS10" s="242"/>
      <c r="DT10" s="242"/>
      <c r="DU10" s="242"/>
      <c r="DV10" s="242"/>
      <c r="DW10" s="243"/>
      <c r="DX10" s="233">
        <v>0</v>
      </c>
      <c r="DY10" s="234"/>
      <c r="DZ10" s="234"/>
      <c r="EA10" s="234"/>
      <c r="EB10" s="234"/>
      <c r="EC10" s="234"/>
      <c r="ED10" s="234"/>
      <c r="EE10" s="234"/>
      <c r="EF10" s="234"/>
      <c r="EG10" s="235"/>
    </row>
    <row r="11" spans="1:137" s="61" customFormat="1" ht="16.5" customHeight="1" x14ac:dyDescent="0.3">
      <c r="A11" s="276" t="s">
        <v>371</v>
      </c>
      <c r="B11" s="231"/>
      <c r="C11" s="231"/>
      <c r="D11" s="231"/>
      <c r="E11" s="231"/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31"/>
      <c r="Z11" s="231"/>
      <c r="AA11" s="231"/>
      <c r="AB11" s="231"/>
      <c r="AC11" s="277"/>
      <c r="AD11" s="277"/>
      <c r="AE11" s="277"/>
      <c r="AF11" s="277"/>
      <c r="AG11" s="277"/>
      <c r="AH11" s="277"/>
      <c r="AI11" s="277"/>
      <c r="AJ11" s="277"/>
      <c r="AK11" s="277"/>
      <c r="AL11" s="277"/>
      <c r="AM11" s="277"/>
      <c r="AN11" s="277"/>
      <c r="AO11" s="277"/>
      <c r="AP11" s="277"/>
      <c r="AQ11" s="277"/>
      <c r="AR11" s="277"/>
      <c r="AS11" s="277"/>
      <c r="AT11" s="277"/>
      <c r="AU11" s="277"/>
      <c r="AV11" s="277"/>
      <c r="AW11" s="277"/>
      <c r="AX11" s="277"/>
      <c r="AY11" s="277"/>
      <c r="AZ11" s="277"/>
      <c r="BA11" s="277"/>
      <c r="BB11" s="277"/>
      <c r="BC11" s="277"/>
      <c r="BD11" s="277"/>
      <c r="BE11" s="277"/>
      <c r="BF11" s="277"/>
      <c r="BG11" s="277"/>
      <c r="BH11" s="277"/>
      <c r="BI11" s="277"/>
      <c r="BJ11" s="277"/>
      <c r="BK11" s="277"/>
      <c r="BL11" s="277"/>
      <c r="BM11" s="277"/>
      <c r="BN11" s="277"/>
      <c r="BO11" s="277"/>
      <c r="BP11" s="277"/>
      <c r="BQ11" s="277"/>
      <c r="BR11" s="277"/>
      <c r="BS11" s="277"/>
      <c r="BT11" s="277"/>
      <c r="BU11" s="277"/>
      <c r="BV11" s="277"/>
      <c r="BW11" s="277"/>
      <c r="BX11" s="277"/>
      <c r="BY11" s="278"/>
      <c r="BZ11" s="236">
        <f>BZ7</f>
        <v>59900</v>
      </c>
      <c r="CA11" s="242"/>
      <c r="CB11" s="242"/>
      <c r="CC11" s="242"/>
      <c r="CD11" s="242"/>
      <c r="CE11" s="242"/>
      <c r="CF11" s="242"/>
      <c r="CG11" s="242"/>
      <c r="CH11" s="242"/>
      <c r="CI11" s="242"/>
      <c r="CJ11" s="242"/>
      <c r="CK11" s="242"/>
      <c r="CL11" s="243"/>
      <c r="CM11" s="225">
        <v>0</v>
      </c>
      <c r="CN11" s="226"/>
      <c r="CO11" s="226"/>
      <c r="CP11" s="226"/>
      <c r="CQ11" s="226"/>
      <c r="CR11" s="226"/>
      <c r="CS11" s="226"/>
      <c r="CT11" s="226"/>
      <c r="CU11" s="226"/>
      <c r="CV11" s="226"/>
      <c r="CW11" s="226"/>
      <c r="CX11" s="226"/>
      <c r="CY11" s="227"/>
      <c r="CZ11" s="225">
        <v>0</v>
      </c>
      <c r="DA11" s="226"/>
      <c r="DB11" s="226"/>
      <c r="DC11" s="226"/>
      <c r="DD11" s="226"/>
      <c r="DE11" s="226"/>
      <c r="DF11" s="226"/>
      <c r="DG11" s="226"/>
      <c r="DH11" s="226"/>
      <c r="DI11" s="226"/>
      <c r="DJ11" s="226"/>
      <c r="DK11" s="226"/>
      <c r="DL11" s="226"/>
      <c r="DM11" s="227"/>
      <c r="DN11" s="236">
        <f>DN7</f>
        <v>59900</v>
      </c>
      <c r="DO11" s="242"/>
      <c r="DP11" s="242"/>
      <c r="DQ11" s="242"/>
      <c r="DR11" s="242"/>
      <c r="DS11" s="242"/>
      <c r="DT11" s="242"/>
      <c r="DU11" s="242"/>
      <c r="DV11" s="242"/>
      <c r="DW11" s="243"/>
      <c r="DX11" s="225"/>
      <c r="DY11" s="226"/>
      <c r="DZ11" s="226"/>
      <c r="EA11" s="226"/>
      <c r="EB11" s="226"/>
      <c r="EC11" s="226"/>
      <c r="ED11" s="226"/>
      <c r="EE11" s="226"/>
      <c r="EF11" s="226"/>
      <c r="EG11" s="227"/>
    </row>
    <row r="12" spans="1:137" ht="21" customHeight="1" x14ac:dyDescent="0.25">
      <c r="A12" s="274" t="s">
        <v>461</v>
      </c>
      <c r="B12" s="275"/>
      <c r="C12" s="275"/>
      <c r="D12" s="275"/>
      <c r="E12" s="275"/>
      <c r="F12" s="275"/>
      <c r="G12" s="275"/>
      <c r="H12" s="275"/>
      <c r="I12" s="275"/>
      <c r="J12" s="275"/>
      <c r="K12" s="275"/>
      <c r="L12" s="275"/>
      <c r="M12" s="275"/>
      <c r="N12" s="275"/>
      <c r="O12" s="275"/>
      <c r="P12" s="275"/>
      <c r="Q12" s="275"/>
      <c r="R12" s="275"/>
      <c r="S12" s="275"/>
      <c r="T12" s="275"/>
      <c r="U12" s="275"/>
      <c r="V12" s="275"/>
      <c r="W12" s="275"/>
      <c r="X12" s="275"/>
      <c r="Y12" s="275"/>
      <c r="Z12" s="275"/>
      <c r="AA12" s="275"/>
      <c r="AB12" s="275"/>
      <c r="AC12" s="275"/>
      <c r="AD12" s="275"/>
      <c r="AE12" s="275"/>
      <c r="AF12" s="275"/>
      <c r="AG12" s="275"/>
      <c r="AH12" s="275"/>
      <c r="AI12" s="275"/>
      <c r="AJ12" s="275"/>
      <c r="AK12" s="275"/>
      <c r="AL12" s="275"/>
      <c r="AM12" s="275"/>
      <c r="AN12" s="275"/>
      <c r="AO12" s="275"/>
      <c r="AP12" s="275"/>
      <c r="AQ12" s="275"/>
      <c r="AR12" s="275"/>
      <c r="AS12" s="275"/>
      <c r="AT12" s="275"/>
      <c r="AU12" s="275"/>
      <c r="AV12" s="275"/>
      <c r="AW12" s="275"/>
      <c r="AX12" s="275"/>
      <c r="AY12" s="275"/>
      <c r="AZ12" s="275"/>
      <c r="BA12" s="275"/>
      <c r="BB12" s="275"/>
      <c r="BC12" s="275"/>
      <c r="BD12" s="275"/>
      <c r="BE12" s="275"/>
      <c r="BF12" s="275"/>
      <c r="BG12" s="275"/>
      <c r="BH12" s="275"/>
      <c r="BI12" s="275"/>
      <c r="BJ12" s="275"/>
      <c r="BK12" s="275"/>
      <c r="BL12" s="275"/>
      <c r="BM12" s="275"/>
      <c r="BN12" s="275"/>
      <c r="BO12" s="275"/>
      <c r="BP12" s="275"/>
      <c r="BQ12" s="275"/>
      <c r="BR12" s="275"/>
      <c r="BS12" s="275"/>
      <c r="BT12" s="275"/>
      <c r="BU12" s="275"/>
      <c r="BV12" s="275"/>
      <c r="BW12" s="275"/>
      <c r="BX12" s="275"/>
      <c r="BY12" s="275"/>
      <c r="BZ12" s="275"/>
      <c r="CA12" s="275"/>
      <c r="CB12" s="275"/>
      <c r="CC12" s="275"/>
      <c r="CD12" s="275"/>
      <c r="CE12" s="275"/>
      <c r="CF12" s="275"/>
      <c r="CG12" s="275"/>
      <c r="CH12" s="275"/>
      <c r="CI12" s="275"/>
      <c r="CJ12" s="275"/>
      <c r="CK12" s="275"/>
      <c r="CL12" s="275"/>
      <c r="CM12" s="275"/>
      <c r="CN12" s="275"/>
      <c r="CO12" s="275"/>
      <c r="CP12" s="275"/>
      <c r="CQ12" s="275"/>
      <c r="CR12" s="275"/>
      <c r="CS12" s="275"/>
      <c r="CT12" s="275"/>
      <c r="CU12" s="275"/>
      <c r="CV12" s="275"/>
      <c r="CW12" s="275"/>
      <c r="CX12" s="275"/>
      <c r="CY12" s="275"/>
      <c r="CZ12" s="275"/>
      <c r="DA12" s="275"/>
      <c r="DB12" s="275"/>
      <c r="DC12" s="275"/>
      <c r="DD12" s="275"/>
      <c r="DE12" s="275"/>
      <c r="DF12" s="275"/>
      <c r="DG12" s="275"/>
      <c r="DH12" s="275"/>
      <c r="DI12" s="275"/>
      <c r="DJ12" s="275"/>
      <c r="DK12" s="275"/>
      <c r="DL12" s="275"/>
      <c r="DM12" s="275"/>
      <c r="DN12" s="275"/>
      <c r="DO12" s="275"/>
      <c r="DP12" s="275"/>
      <c r="DQ12" s="275"/>
      <c r="DR12" s="275"/>
      <c r="DS12" s="275"/>
      <c r="DT12" s="275"/>
      <c r="DU12" s="275"/>
      <c r="DV12" s="275"/>
      <c r="DW12" s="275"/>
      <c r="DX12" s="275"/>
      <c r="DY12" s="275"/>
      <c r="DZ12" s="275"/>
      <c r="EA12" s="275"/>
      <c r="EB12" s="275"/>
      <c r="EC12" s="275"/>
      <c r="ED12" s="275"/>
      <c r="EE12" s="275"/>
      <c r="EF12" s="275"/>
      <c r="EG12" s="275"/>
    </row>
    <row r="97" spans="12:12" x14ac:dyDescent="0.25">
      <c r="L97" s="65">
        <v>35474491.890000001</v>
      </c>
    </row>
  </sheetData>
  <mergeCells count="76">
    <mergeCell ref="A1:EG1"/>
    <mergeCell ref="A3:F5"/>
    <mergeCell ref="G3:AB5"/>
    <mergeCell ref="AC3:AO5"/>
    <mergeCell ref="AP3:BB5"/>
    <mergeCell ref="BC3:BL5"/>
    <mergeCell ref="BM3:BY5"/>
    <mergeCell ref="BZ3:CL5"/>
    <mergeCell ref="CM3:EG3"/>
    <mergeCell ref="CM4:CY5"/>
    <mergeCell ref="CZ4:DM5"/>
    <mergeCell ref="DN4:EG4"/>
    <mergeCell ref="DN5:DW5"/>
    <mergeCell ref="DX5:EG5"/>
    <mergeCell ref="A6:F6"/>
    <mergeCell ref="G6:AB6"/>
    <mergeCell ref="AC6:AO6"/>
    <mergeCell ref="AP6:BB6"/>
    <mergeCell ref="BC6:BL6"/>
    <mergeCell ref="BM6:BY6"/>
    <mergeCell ref="A7:F7"/>
    <mergeCell ref="G7:AB7"/>
    <mergeCell ref="AC7:AO7"/>
    <mergeCell ref="AP7:BB7"/>
    <mergeCell ref="BC7:BL7"/>
    <mergeCell ref="DN7:DW7"/>
    <mergeCell ref="DX7:EG7"/>
    <mergeCell ref="BZ6:CL6"/>
    <mergeCell ref="CM6:CY6"/>
    <mergeCell ref="CZ6:DM6"/>
    <mergeCell ref="DN6:DW6"/>
    <mergeCell ref="DX6:EG6"/>
    <mergeCell ref="BM8:BY8"/>
    <mergeCell ref="BM7:BY7"/>
    <mergeCell ref="BZ7:CL7"/>
    <mergeCell ref="CM7:CY7"/>
    <mergeCell ref="CZ7:DM7"/>
    <mergeCell ref="A8:F8"/>
    <mergeCell ref="G8:AB8"/>
    <mergeCell ref="AC8:AO8"/>
    <mergeCell ref="AP8:BB8"/>
    <mergeCell ref="BC8:BL8"/>
    <mergeCell ref="A9:F9"/>
    <mergeCell ref="G9:AB9"/>
    <mergeCell ref="AC9:AO9"/>
    <mergeCell ref="AP9:BB9"/>
    <mergeCell ref="BC9:BL9"/>
    <mergeCell ref="CZ9:DM9"/>
    <mergeCell ref="DN9:DW9"/>
    <mergeCell ref="DX9:EG9"/>
    <mergeCell ref="BZ8:CL8"/>
    <mergeCell ref="CM8:CY8"/>
    <mergeCell ref="CZ8:DM8"/>
    <mergeCell ref="DN8:DW8"/>
    <mergeCell ref="DX8:EG8"/>
    <mergeCell ref="BC10:BL10"/>
    <mergeCell ref="BM10:BY10"/>
    <mergeCell ref="BM9:BY9"/>
    <mergeCell ref="BZ9:CL9"/>
    <mergeCell ref="CM9:CY9"/>
    <mergeCell ref="DX11:EG11"/>
    <mergeCell ref="A12:EG12"/>
    <mergeCell ref="BZ10:CL10"/>
    <mergeCell ref="CM10:CY10"/>
    <mergeCell ref="CZ10:DM10"/>
    <mergeCell ref="DN10:DW10"/>
    <mergeCell ref="DX10:EG10"/>
    <mergeCell ref="A11:BY11"/>
    <mergeCell ref="BZ11:CL11"/>
    <mergeCell ref="CM11:CY11"/>
    <mergeCell ref="CZ11:DM11"/>
    <mergeCell ref="DN11:DW11"/>
    <mergeCell ref="A10:F10"/>
    <mergeCell ref="G10:AB10"/>
    <mergeCell ref="AC10:AO10"/>
    <mergeCell ref="AP10:BB10"/>
  </mergeCells>
  <pageMargins left="0.78740157480314965" right="0.78740157480314965" top="0.78740157480314965" bottom="0.39370078740157483" header="0.19685039370078741" footer="0.19685039370078741"/>
  <pageSetup paperSize="9" scale="7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25"/>
  <sheetViews>
    <sheetView topLeftCell="A8" zoomScaleNormal="100" zoomScaleSheetLayoutView="100" workbookViewId="0">
      <selection activeCell="ES58" sqref="ES58:GE58"/>
    </sheetView>
  </sheetViews>
  <sheetFormatPr defaultColWidth="0.88671875" defaultRowHeight="13.8" x14ac:dyDescent="0.25"/>
  <cols>
    <col min="1" max="68" width="0.88671875" style="65"/>
    <col min="69" max="69" width="5" style="65" customWidth="1"/>
    <col min="70" max="83" width="0.88671875" style="65"/>
    <col min="84" max="84" width="2.109375" style="65" customWidth="1"/>
    <col min="85" max="125" width="0.88671875" style="65"/>
    <col min="126" max="126" width="4.109375" style="65" customWidth="1"/>
    <col min="127" max="324" width="0.88671875" style="65"/>
    <col min="325" max="325" width="5" style="65" customWidth="1"/>
    <col min="326" max="339" width="0.88671875" style="65"/>
    <col min="340" max="340" width="2.109375" style="65" customWidth="1"/>
    <col min="341" max="381" width="0.88671875" style="65"/>
    <col min="382" max="382" width="4.109375" style="65" customWidth="1"/>
    <col min="383" max="580" width="0.88671875" style="65"/>
    <col min="581" max="581" width="5" style="65" customWidth="1"/>
    <col min="582" max="595" width="0.88671875" style="65"/>
    <col min="596" max="596" width="2.109375" style="65" customWidth="1"/>
    <col min="597" max="637" width="0.88671875" style="65"/>
    <col min="638" max="638" width="4.109375" style="65" customWidth="1"/>
    <col min="639" max="836" width="0.88671875" style="65"/>
    <col min="837" max="837" width="5" style="65" customWidth="1"/>
    <col min="838" max="851" width="0.88671875" style="65"/>
    <col min="852" max="852" width="2.109375" style="65" customWidth="1"/>
    <col min="853" max="893" width="0.88671875" style="65"/>
    <col min="894" max="894" width="4.109375" style="65" customWidth="1"/>
    <col min="895" max="1092" width="0.88671875" style="65"/>
    <col min="1093" max="1093" width="5" style="65" customWidth="1"/>
    <col min="1094" max="1107" width="0.88671875" style="65"/>
    <col min="1108" max="1108" width="2.109375" style="65" customWidth="1"/>
    <col min="1109" max="1149" width="0.88671875" style="65"/>
    <col min="1150" max="1150" width="4.109375" style="65" customWidth="1"/>
    <col min="1151" max="1348" width="0.88671875" style="65"/>
    <col min="1349" max="1349" width="5" style="65" customWidth="1"/>
    <col min="1350" max="1363" width="0.88671875" style="65"/>
    <col min="1364" max="1364" width="2.109375" style="65" customWidth="1"/>
    <col min="1365" max="1405" width="0.88671875" style="65"/>
    <col min="1406" max="1406" width="4.109375" style="65" customWidth="1"/>
    <col min="1407" max="1604" width="0.88671875" style="65"/>
    <col min="1605" max="1605" width="5" style="65" customWidth="1"/>
    <col min="1606" max="1619" width="0.88671875" style="65"/>
    <col min="1620" max="1620" width="2.109375" style="65" customWidth="1"/>
    <col min="1621" max="1661" width="0.88671875" style="65"/>
    <col min="1662" max="1662" width="4.109375" style="65" customWidth="1"/>
    <col min="1663" max="1860" width="0.88671875" style="65"/>
    <col min="1861" max="1861" width="5" style="65" customWidth="1"/>
    <col min="1862" max="1875" width="0.88671875" style="65"/>
    <col min="1876" max="1876" width="2.109375" style="65" customWidth="1"/>
    <col min="1877" max="1917" width="0.88671875" style="65"/>
    <col min="1918" max="1918" width="4.109375" style="65" customWidth="1"/>
    <col min="1919" max="2116" width="0.88671875" style="65"/>
    <col min="2117" max="2117" width="5" style="65" customWidth="1"/>
    <col min="2118" max="2131" width="0.88671875" style="65"/>
    <col min="2132" max="2132" width="2.109375" style="65" customWidth="1"/>
    <col min="2133" max="2173" width="0.88671875" style="65"/>
    <col min="2174" max="2174" width="4.109375" style="65" customWidth="1"/>
    <col min="2175" max="2372" width="0.88671875" style="65"/>
    <col min="2373" max="2373" width="5" style="65" customWidth="1"/>
    <col min="2374" max="2387" width="0.88671875" style="65"/>
    <col min="2388" max="2388" width="2.109375" style="65" customWidth="1"/>
    <col min="2389" max="2429" width="0.88671875" style="65"/>
    <col min="2430" max="2430" width="4.109375" style="65" customWidth="1"/>
    <col min="2431" max="2628" width="0.88671875" style="65"/>
    <col min="2629" max="2629" width="5" style="65" customWidth="1"/>
    <col min="2630" max="2643" width="0.88671875" style="65"/>
    <col min="2644" max="2644" width="2.109375" style="65" customWidth="1"/>
    <col min="2645" max="2685" width="0.88671875" style="65"/>
    <col min="2686" max="2686" width="4.109375" style="65" customWidth="1"/>
    <col min="2687" max="2884" width="0.88671875" style="65"/>
    <col min="2885" max="2885" width="5" style="65" customWidth="1"/>
    <col min="2886" max="2899" width="0.88671875" style="65"/>
    <col min="2900" max="2900" width="2.109375" style="65" customWidth="1"/>
    <col min="2901" max="2941" width="0.88671875" style="65"/>
    <col min="2942" max="2942" width="4.109375" style="65" customWidth="1"/>
    <col min="2943" max="3140" width="0.88671875" style="65"/>
    <col min="3141" max="3141" width="5" style="65" customWidth="1"/>
    <col min="3142" max="3155" width="0.88671875" style="65"/>
    <col min="3156" max="3156" width="2.109375" style="65" customWidth="1"/>
    <col min="3157" max="3197" width="0.88671875" style="65"/>
    <col min="3198" max="3198" width="4.109375" style="65" customWidth="1"/>
    <col min="3199" max="3396" width="0.88671875" style="65"/>
    <col min="3397" max="3397" width="5" style="65" customWidth="1"/>
    <col min="3398" max="3411" width="0.88671875" style="65"/>
    <col min="3412" max="3412" width="2.109375" style="65" customWidth="1"/>
    <col min="3413" max="3453" width="0.88671875" style="65"/>
    <col min="3454" max="3454" width="4.109375" style="65" customWidth="1"/>
    <col min="3455" max="3652" width="0.88671875" style="65"/>
    <col min="3653" max="3653" width="5" style="65" customWidth="1"/>
    <col min="3654" max="3667" width="0.88671875" style="65"/>
    <col min="3668" max="3668" width="2.109375" style="65" customWidth="1"/>
    <col min="3669" max="3709" width="0.88671875" style="65"/>
    <col min="3710" max="3710" width="4.109375" style="65" customWidth="1"/>
    <col min="3711" max="3908" width="0.88671875" style="65"/>
    <col min="3909" max="3909" width="5" style="65" customWidth="1"/>
    <col min="3910" max="3923" width="0.88671875" style="65"/>
    <col min="3924" max="3924" width="2.109375" style="65" customWidth="1"/>
    <col min="3925" max="3965" width="0.88671875" style="65"/>
    <col min="3966" max="3966" width="4.109375" style="65" customWidth="1"/>
    <col min="3967" max="4164" width="0.88671875" style="65"/>
    <col min="4165" max="4165" width="5" style="65" customWidth="1"/>
    <col min="4166" max="4179" width="0.88671875" style="65"/>
    <col min="4180" max="4180" width="2.109375" style="65" customWidth="1"/>
    <col min="4181" max="4221" width="0.88671875" style="65"/>
    <col min="4222" max="4222" width="4.109375" style="65" customWidth="1"/>
    <col min="4223" max="4420" width="0.88671875" style="65"/>
    <col min="4421" max="4421" width="5" style="65" customWidth="1"/>
    <col min="4422" max="4435" width="0.88671875" style="65"/>
    <col min="4436" max="4436" width="2.109375" style="65" customWidth="1"/>
    <col min="4437" max="4477" width="0.88671875" style="65"/>
    <col min="4478" max="4478" width="4.109375" style="65" customWidth="1"/>
    <col min="4479" max="4676" width="0.88671875" style="65"/>
    <col min="4677" max="4677" width="5" style="65" customWidth="1"/>
    <col min="4678" max="4691" width="0.88671875" style="65"/>
    <col min="4692" max="4692" width="2.109375" style="65" customWidth="1"/>
    <col min="4693" max="4733" width="0.88671875" style="65"/>
    <col min="4734" max="4734" width="4.109375" style="65" customWidth="1"/>
    <col min="4735" max="4932" width="0.88671875" style="65"/>
    <col min="4933" max="4933" width="5" style="65" customWidth="1"/>
    <col min="4934" max="4947" width="0.88671875" style="65"/>
    <col min="4948" max="4948" width="2.109375" style="65" customWidth="1"/>
    <col min="4949" max="4989" width="0.88671875" style="65"/>
    <col min="4990" max="4990" width="4.109375" style="65" customWidth="1"/>
    <col min="4991" max="5188" width="0.88671875" style="65"/>
    <col min="5189" max="5189" width="5" style="65" customWidth="1"/>
    <col min="5190" max="5203" width="0.88671875" style="65"/>
    <col min="5204" max="5204" width="2.109375" style="65" customWidth="1"/>
    <col min="5205" max="5245" width="0.88671875" style="65"/>
    <col min="5246" max="5246" width="4.109375" style="65" customWidth="1"/>
    <col min="5247" max="5444" width="0.88671875" style="65"/>
    <col min="5445" max="5445" width="5" style="65" customWidth="1"/>
    <col min="5446" max="5459" width="0.88671875" style="65"/>
    <col min="5460" max="5460" width="2.109375" style="65" customWidth="1"/>
    <col min="5461" max="5501" width="0.88671875" style="65"/>
    <col min="5502" max="5502" width="4.109375" style="65" customWidth="1"/>
    <col min="5503" max="5700" width="0.88671875" style="65"/>
    <col min="5701" max="5701" width="5" style="65" customWidth="1"/>
    <col min="5702" max="5715" width="0.88671875" style="65"/>
    <col min="5716" max="5716" width="2.109375" style="65" customWidth="1"/>
    <col min="5717" max="5757" width="0.88671875" style="65"/>
    <col min="5758" max="5758" width="4.109375" style="65" customWidth="1"/>
    <col min="5759" max="5956" width="0.88671875" style="65"/>
    <col min="5957" max="5957" width="5" style="65" customWidth="1"/>
    <col min="5958" max="5971" width="0.88671875" style="65"/>
    <col min="5972" max="5972" width="2.109375" style="65" customWidth="1"/>
    <col min="5973" max="6013" width="0.88671875" style="65"/>
    <col min="6014" max="6014" width="4.109375" style="65" customWidth="1"/>
    <col min="6015" max="6212" width="0.88671875" style="65"/>
    <col min="6213" max="6213" width="5" style="65" customWidth="1"/>
    <col min="6214" max="6227" width="0.88671875" style="65"/>
    <col min="6228" max="6228" width="2.109375" style="65" customWidth="1"/>
    <col min="6229" max="6269" width="0.88671875" style="65"/>
    <col min="6270" max="6270" width="4.109375" style="65" customWidth="1"/>
    <col min="6271" max="6468" width="0.88671875" style="65"/>
    <col min="6469" max="6469" width="5" style="65" customWidth="1"/>
    <col min="6470" max="6483" width="0.88671875" style="65"/>
    <col min="6484" max="6484" width="2.109375" style="65" customWidth="1"/>
    <col min="6485" max="6525" width="0.88671875" style="65"/>
    <col min="6526" max="6526" width="4.109375" style="65" customWidth="1"/>
    <col min="6527" max="6724" width="0.88671875" style="65"/>
    <col min="6725" max="6725" width="5" style="65" customWidth="1"/>
    <col min="6726" max="6739" width="0.88671875" style="65"/>
    <col min="6740" max="6740" width="2.109375" style="65" customWidth="1"/>
    <col min="6741" max="6781" width="0.88671875" style="65"/>
    <col min="6782" max="6782" width="4.109375" style="65" customWidth="1"/>
    <col min="6783" max="6980" width="0.88671875" style="65"/>
    <col min="6981" max="6981" width="5" style="65" customWidth="1"/>
    <col min="6982" max="6995" width="0.88671875" style="65"/>
    <col min="6996" max="6996" width="2.109375" style="65" customWidth="1"/>
    <col min="6997" max="7037" width="0.88671875" style="65"/>
    <col min="7038" max="7038" width="4.109375" style="65" customWidth="1"/>
    <col min="7039" max="7236" width="0.88671875" style="65"/>
    <col min="7237" max="7237" width="5" style="65" customWidth="1"/>
    <col min="7238" max="7251" width="0.88671875" style="65"/>
    <col min="7252" max="7252" width="2.109375" style="65" customWidth="1"/>
    <col min="7253" max="7293" width="0.88671875" style="65"/>
    <col min="7294" max="7294" width="4.109375" style="65" customWidth="1"/>
    <col min="7295" max="7492" width="0.88671875" style="65"/>
    <col min="7493" max="7493" width="5" style="65" customWidth="1"/>
    <col min="7494" max="7507" width="0.88671875" style="65"/>
    <col min="7508" max="7508" width="2.109375" style="65" customWidth="1"/>
    <col min="7509" max="7549" width="0.88671875" style="65"/>
    <col min="7550" max="7550" width="4.109375" style="65" customWidth="1"/>
    <col min="7551" max="7748" width="0.88671875" style="65"/>
    <col min="7749" max="7749" width="5" style="65" customWidth="1"/>
    <col min="7750" max="7763" width="0.88671875" style="65"/>
    <col min="7764" max="7764" width="2.109375" style="65" customWidth="1"/>
    <col min="7765" max="7805" width="0.88671875" style="65"/>
    <col min="7806" max="7806" width="4.109375" style="65" customWidth="1"/>
    <col min="7807" max="8004" width="0.88671875" style="65"/>
    <col min="8005" max="8005" width="5" style="65" customWidth="1"/>
    <col min="8006" max="8019" width="0.88671875" style="65"/>
    <col min="8020" max="8020" width="2.109375" style="65" customWidth="1"/>
    <col min="8021" max="8061" width="0.88671875" style="65"/>
    <col min="8062" max="8062" width="4.109375" style="65" customWidth="1"/>
    <col min="8063" max="8260" width="0.88671875" style="65"/>
    <col min="8261" max="8261" width="5" style="65" customWidth="1"/>
    <col min="8262" max="8275" width="0.88671875" style="65"/>
    <col min="8276" max="8276" width="2.109375" style="65" customWidth="1"/>
    <col min="8277" max="8317" width="0.88671875" style="65"/>
    <col min="8318" max="8318" width="4.109375" style="65" customWidth="1"/>
    <col min="8319" max="8516" width="0.88671875" style="65"/>
    <col min="8517" max="8517" width="5" style="65" customWidth="1"/>
    <col min="8518" max="8531" width="0.88671875" style="65"/>
    <col min="8532" max="8532" width="2.109375" style="65" customWidth="1"/>
    <col min="8533" max="8573" width="0.88671875" style="65"/>
    <col min="8574" max="8574" width="4.109375" style="65" customWidth="1"/>
    <col min="8575" max="8772" width="0.88671875" style="65"/>
    <col min="8773" max="8773" width="5" style="65" customWidth="1"/>
    <col min="8774" max="8787" width="0.88671875" style="65"/>
    <col min="8788" max="8788" width="2.109375" style="65" customWidth="1"/>
    <col min="8789" max="8829" width="0.88671875" style="65"/>
    <col min="8830" max="8830" width="4.109375" style="65" customWidth="1"/>
    <col min="8831" max="9028" width="0.88671875" style="65"/>
    <col min="9029" max="9029" width="5" style="65" customWidth="1"/>
    <col min="9030" max="9043" width="0.88671875" style="65"/>
    <col min="9044" max="9044" width="2.109375" style="65" customWidth="1"/>
    <col min="9045" max="9085" width="0.88671875" style="65"/>
    <col min="9086" max="9086" width="4.109375" style="65" customWidth="1"/>
    <col min="9087" max="9284" width="0.88671875" style="65"/>
    <col min="9285" max="9285" width="5" style="65" customWidth="1"/>
    <col min="9286" max="9299" width="0.88671875" style="65"/>
    <col min="9300" max="9300" width="2.109375" style="65" customWidth="1"/>
    <col min="9301" max="9341" width="0.88671875" style="65"/>
    <col min="9342" max="9342" width="4.109375" style="65" customWidth="1"/>
    <col min="9343" max="9540" width="0.88671875" style="65"/>
    <col min="9541" max="9541" width="5" style="65" customWidth="1"/>
    <col min="9542" max="9555" width="0.88671875" style="65"/>
    <col min="9556" max="9556" width="2.109375" style="65" customWidth="1"/>
    <col min="9557" max="9597" width="0.88671875" style="65"/>
    <col min="9598" max="9598" width="4.109375" style="65" customWidth="1"/>
    <col min="9599" max="9796" width="0.88671875" style="65"/>
    <col min="9797" max="9797" width="5" style="65" customWidth="1"/>
    <col min="9798" max="9811" width="0.88671875" style="65"/>
    <col min="9812" max="9812" width="2.109375" style="65" customWidth="1"/>
    <col min="9813" max="9853" width="0.88671875" style="65"/>
    <col min="9854" max="9854" width="4.109375" style="65" customWidth="1"/>
    <col min="9855" max="10052" width="0.88671875" style="65"/>
    <col min="10053" max="10053" width="5" style="65" customWidth="1"/>
    <col min="10054" max="10067" width="0.88671875" style="65"/>
    <col min="10068" max="10068" width="2.109375" style="65" customWidth="1"/>
    <col min="10069" max="10109" width="0.88671875" style="65"/>
    <col min="10110" max="10110" width="4.109375" style="65" customWidth="1"/>
    <col min="10111" max="10308" width="0.88671875" style="65"/>
    <col min="10309" max="10309" width="5" style="65" customWidth="1"/>
    <col min="10310" max="10323" width="0.88671875" style="65"/>
    <col min="10324" max="10324" width="2.109375" style="65" customWidth="1"/>
    <col min="10325" max="10365" width="0.88671875" style="65"/>
    <col min="10366" max="10366" width="4.109375" style="65" customWidth="1"/>
    <col min="10367" max="10564" width="0.88671875" style="65"/>
    <col min="10565" max="10565" width="5" style="65" customWidth="1"/>
    <col min="10566" max="10579" width="0.88671875" style="65"/>
    <col min="10580" max="10580" width="2.109375" style="65" customWidth="1"/>
    <col min="10581" max="10621" width="0.88671875" style="65"/>
    <col min="10622" max="10622" width="4.109375" style="65" customWidth="1"/>
    <col min="10623" max="10820" width="0.88671875" style="65"/>
    <col min="10821" max="10821" width="5" style="65" customWidth="1"/>
    <col min="10822" max="10835" width="0.88671875" style="65"/>
    <col min="10836" max="10836" width="2.109375" style="65" customWidth="1"/>
    <col min="10837" max="10877" width="0.88671875" style="65"/>
    <col min="10878" max="10878" width="4.109375" style="65" customWidth="1"/>
    <col min="10879" max="11076" width="0.88671875" style="65"/>
    <col min="11077" max="11077" width="5" style="65" customWidth="1"/>
    <col min="11078" max="11091" width="0.88671875" style="65"/>
    <col min="11092" max="11092" width="2.109375" style="65" customWidth="1"/>
    <col min="11093" max="11133" width="0.88671875" style="65"/>
    <col min="11134" max="11134" width="4.109375" style="65" customWidth="1"/>
    <col min="11135" max="11332" width="0.88671875" style="65"/>
    <col min="11333" max="11333" width="5" style="65" customWidth="1"/>
    <col min="11334" max="11347" width="0.88671875" style="65"/>
    <col min="11348" max="11348" width="2.109375" style="65" customWidth="1"/>
    <col min="11349" max="11389" width="0.88671875" style="65"/>
    <col min="11390" max="11390" width="4.109375" style="65" customWidth="1"/>
    <col min="11391" max="11588" width="0.88671875" style="65"/>
    <col min="11589" max="11589" width="5" style="65" customWidth="1"/>
    <col min="11590" max="11603" width="0.88671875" style="65"/>
    <col min="11604" max="11604" width="2.109375" style="65" customWidth="1"/>
    <col min="11605" max="11645" width="0.88671875" style="65"/>
    <col min="11646" max="11646" width="4.109375" style="65" customWidth="1"/>
    <col min="11647" max="11844" width="0.88671875" style="65"/>
    <col min="11845" max="11845" width="5" style="65" customWidth="1"/>
    <col min="11846" max="11859" width="0.88671875" style="65"/>
    <col min="11860" max="11860" width="2.109375" style="65" customWidth="1"/>
    <col min="11861" max="11901" width="0.88671875" style="65"/>
    <col min="11902" max="11902" width="4.109375" style="65" customWidth="1"/>
    <col min="11903" max="12100" width="0.88671875" style="65"/>
    <col min="12101" max="12101" width="5" style="65" customWidth="1"/>
    <col min="12102" max="12115" width="0.88671875" style="65"/>
    <col min="12116" max="12116" width="2.109375" style="65" customWidth="1"/>
    <col min="12117" max="12157" width="0.88671875" style="65"/>
    <col min="12158" max="12158" width="4.109375" style="65" customWidth="1"/>
    <col min="12159" max="12356" width="0.88671875" style="65"/>
    <col min="12357" max="12357" width="5" style="65" customWidth="1"/>
    <col min="12358" max="12371" width="0.88671875" style="65"/>
    <col min="12372" max="12372" width="2.109375" style="65" customWidth="1"/>
    <col min="12373" max="12413" width="0.88671875" style="65"/>
    <col min="12414" max="12414" width="4.109375" style="65" customWidth="1"/>
    <col min="12415" max="12612" width="0.88671875" style="65"/>
    <col min="12613" max="12613" width="5" style="65" customWidth="1"/>
    <col min="12614" max="12627" width="0.88671875" style="65"/>
    <col min="12628" max="12628" width="2.109375" style="65" customWidth="1"/>
    <col min="12629" max="12669" width="0.88671875" style="65"/>
    <col min="12670" max="12670" width="4.109375" style="65" customWidth="1"/>
    <col min="12671" max="12868" width="0.88671875" style="65"/>
    <col min="12869" max="12869" width="5" style="65" customWidth="1"/>
    <col min="12870" max="12883" width="0.88671875" style="65"/>
    <col min="12884" max="12884" width="2.109375" style="65" customWidth="1"/>
    <col min="12885" max="12925" width="0.88671875" style="65"/>
    <col min="12926" max="12926" width="4.109375" style="65" customWidth="1"/>
    <col min="12927" max="13124" width="0.88671875" style="65"/>
    <col min="13125" max="13125" width="5" style="65" customWidth="1"/>
    <col min="13126" max="13139" width="0.88671875" style="65"/>
    <col min="13140" max="13140" width="2.109375" style="65" customWidth="1"/>
    <col min="13141" max="13181" width="0.88671875" style="65"/>
    <col min="13182" max="13182" width="4.109375" style="65" customWidth="1"/>
    <col min="13183" max="13380" width="0.88671875" style="65"/>
    <col min="13381" max="13381" width="5" style="65" customWidth="1"/>
    <col min="13382" max="13395" width="0.88671875" style="65"/>
    <col min="13396" max="13396" width="2.109375" style="65" customWidth="1"/>
    <col min="13397" max="13437" width="0.88671875" style="65"/>
    <col min="13438" max="13438" width="4.109375" style="65" customWidth="1"/>
    <col min="13439" max="13636" width="0.88671875" style="65"/>
    <col min="13637" max="13637" width="5" style="65" customWidth="1"/>
    <col min="13638" max="13651" width="0.88671875" style="65"/>
    <col min="13652" max="13652" width="2.109375" style="65" customWidth="1"/>
    <col min="13653" max="13693" width="0.88671875" style="65"/>
    <col min="13694" max="13694" width="4.109375" style="65" customWidth="1"/>
    <col min="13695" max="13892" width="0.88671875" style="65"/>
    <col min="13893" max="13893" width="5" style="65" customWidth="1"/>
    <col min="13894" max="13907" width="0.88671875" style="65"/>
    <col min="13908" max="13908" width="2.109375" style="65" customWidth="1"/>
    <col min="13909" max="13949" width="0.88671875" style="65"/>
    <col min="13950" max="13950" width="4.109375" style="65" customWidth="1"/>
    <col min="13951" max="14148" width="0.88671875" style="65"/>
    <col min="14149" max="14149" width="5" style="65" customWidth="1"/>
    <col min="14150" max="14163" width="0.88671875" style="65"/>
    <col min="14164" max="14164" width="2.109375" style="65" customWidth="1"/>
    <col min="14165" max="14205" width="0.88671875" style="65"/>
    <col min="14206" max="14206" width="4.109375" style="65" customWidth="1"/>
    <col min="14207" max="14404" width="0.88671875" style="65"/>
    <col min="14405" max="14405" width="5" style="65" customWidth="1"/>
    <col min="14406" max="14419" width="0.88671875" style="65"/>
    <col min="14420" max="14420" width="2.109375" style="65" customWidth="1"/>
    <col min="14421" max="14461" width="0.88671875" style="65"/>
    <col min="14462" max="14462" width="4.109375" style="65" customWidth="1"/>
    <col min="14463" max="14660" width="0.88671875" style="65"/>
    <col min="14661" max="14661" width="5" style="65" customWidth="1"/>
    <col min="14662" max="14675" width="0.88671875" style="65"/>
    <col min="14676" max="14676" width="2.109375" style="65" customWidth="1"/>
    <col min="14677" max="14717" width="0.88671875" style="65"/>
    <col min="14718" max="14718" width="4.109375" style="65" customWidth="1"/>
    <col min="14719" max="14916" width="0.88671875" style="65"/>
    <col min="14917" max="14917" width="5" style="65" customWidth="1"/>
    <col min="14918" max="14931" width="0.88671875" style="65"/>
    <col min="14932" max="14932" width="2.109375" style="65" customWidth="1"/>
    <col min="14933" max="14973" width="0.88671875" style="65"/>
    <col min="14974" max="14974" width="4.109375" style="65" customWidth="1"/>
    <col min="14975" max="15172" width="0.88671875" style="65"/>
    <col min="15173" max="15173" width="5" style="65" customWidth="1"/>
    <col min="15174" max="15187" width="0.88671875" style="65"/>
    <col min="15188" max="15188" width="2.109375" style="65" customWidth="1"/>
    <col min="15189" max="15229" width="0.88671875" style="65"/>
    <col min="15230" max="15230" width="4.109375" style="65" customWidth="1"/>
    <col min="15231" max="15428" width="0.88671875" style="65"/>
    <col min="15429" max="15429" width="5" style="65" customWidth="1"/>
    <col min="15430" max="15443" width="0.88671875" style="65"/>
    <col min="15444" max="15444" width="2.109375" style="65" customWidth="1"/>
    <col min="15445" max="15485" width="0.88671875" style="65"/>
    <col min="15486" max="15486" width="4.109375" style="65" customWidth="1"/>
    <col min="15487" max="15684" width="0.88671875" style="65"/>
    <col min="15685" max="15685" width="5" style="65" customWidth="1"/>
    <col min="15686" max="15699" width="0.88671875" style="65"/>
    <col min="15700" max="15700" width="2.109375" style="65" customWidth="1"/>
    <col min="15701" max="15741" width="0.88671875" style="65"/>
    <col min="15742" max="15742" width="4.109375" style="65" customWidth="1"/>
    <col min="15743" max="15940" width="0.88671875" style="65"/>
    <col min="15941" max="15941" width="5" style="65" customWidth="1"/>
    <col min="15942" max="15955" width="0.88671875" style="65"/>
    <col min="15956" max="15956" width="2.109375" style="65" customWidth="1"/>
    <col min="15957" max="15997" width="0.88671875" style="65"/>
    <col min="15998" max="15998" width="4.109375" style="65" customWidth="1"/>
    <col min="15999" max="16196" width="0.88671875" style="65"/>
    <col min="16197" max="16197" width="5" style="65" customWidth="1"/>
    <col min="16198" max="16211" width="0.88671875" style="65"/>
    <col min="16212" max="16212" width="2.109375" style="65" customWidth="1"/>
    <col min="16213" max="16253" width="0.88671875" style="65"/>
    <col min="16254" max="16254" width="4.109375" style="65" customWidth="1"/>
    <col min="16255" max="16384" width="0.88671875" style="65"/>
  </cols>
  <sheetData>
    <row r="1" spans="1:126" s="62" customFormat="1" ht="71.25" customHeight="1" x14ac:dyDescent="0.25">
      <c r="A1" s="316" t="s">
        <v>462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  <c r="T1" s="316"/>
      <c r="U1" s="316"/>
      <c r="V1" s="316"/>
      <c r="W1" s="316"/>
      <c r="X1" s="316"/>
      <c r="Y1" s="316"/>
      <c r="Z1" s="316"/>
      <c r="AA1" s="316"/>
      <c r="AB1" s="316"/>
      <c r="AC1" s="316"/>
      <c r="AD1" s="316"/>
      <c r="AE1" s="316"/>
      <c r="AF1" s="316"/>
      <c r="AG1" s="316"/>
      <c r="AH1" s="316"/>
      <c r="AI1" s="316"/>
      <c r="AJ1" s="316"/>
      <c r="AK1" s="316"/>
      <c r="AL1" s="316"/>
      <c r="AM1" s="316"/>
      <c r="AN1" s="316"/>
      <c r="AO1" s="316"/>
      <c r="AP1" s="316"/>
      <c r="AQ1" s="316"/>
      <c r="AR1" s="316"/>
      <c r="AS1" s="316"/>
      <c r="AT1" s="316"/>
      <c r="AU1" s="316"/>
      <c r="AV1" s="316"/>
      <c r="AW1" s="316"/>
      <c r="AX1" s="316"/>
      <c r="AY1" s="316"/>
      <c r="AZ1" s="316"/>
      <c r="BA1" s="316"/>
      <c r="BB1" s="316"/>
      <c r="BC1" s="316"/>
      <c r="BD1" s="316"/>
      <c r="BE1" s="316"/>
      <c r="BF1" s="316"/>
      <c r="BG1" s="316"/>
      <c r="BH1" s="316"/>
      <c r="BI1" s="316"/>
      <c r="BJ1" s="316"/>
      <c r="BK1" s="316"/>
      <c r="BL1" s="316"/>
      <c r="BM1" s="316"/>
      <c r="BN1" s="316"/>
      <c r="BO1" s="316"/>
      <c r="BP1" s="316"/>
      <c r="BQ1" s="316"/>
      <c r="BR1" s="316"/>
      <c r="BS1" s="316"/>
      <c r="BT1" s="316"/>
      <c r="BU1" s="316"/>
      <c r="BV1" s="316"/>
      <c r="BW1" s="316"/>
      <c r="BX1" s="316"/>
      <c r="BY1" s="316"/>
      <c r="BZ1" s="316"/>
      <c r="CA1" s="316"/>
      <c r="CB1" s="316"/>
      <c r="CC1" s="316"/>
      <c r="CD1" s="316"/>
      <c r="CE1" s="316"/>
      <c r="CF1" s="316"/>
      <c r="CG1" s="316"/>
      <c r="CH1" s="316"/>
      <c r="CI1" s="316"/>
      <c r="CJ1" s="316"/>
      <c r="CK1" s="316"/>
      <c r="CL1" s="316"/>
      <c r="CM1" s="316"/>
      <c r="CN1" s="316"/>
      <c r="CO1" s="316"/>
      <c r="CP1" s="316"/>
      <c r="CQ1" s="316"/>
      <c r="CR1" s="316"/>
      <c r="CS1" s="316"/>
      <c r="CT1" s="316"/>
      <c r="CU1" s="316"/>
      <c r="CV1" s="316"/>
      <c r="CW1" s="316"/>
      <c r="CX1" s="316"/>
      <c r="CY1" s="316"/>
      <c r="CZ1" s="316"/>
      <c r="DA1" s="316"/>
      <c r="DB1" s="316"/>
      <c r="DC1" s="316"/>
      <c r="DD1" s="316"/>
      <c r="DE1" s="316"/>
      <c r="DF1" s="316"/>
      <c r="DG1" s="316"/>
      <c r="DH1" s="316"/>
      <c r="DI1" s="316"/>
      <c r="DJ1" s="316"/>
      <c r="DK1" s="316"/>
      <c r="DL1" s="316"/>
      <c r="DM1" s="316"/>
      <c r="DN1" s="316"/>
      <c r="DO1" s="316"/>
      <c r="DP1" s="316"/>
      <c r="DQ1" s="316"/>
      <c r="DR1" s="316"/>
      <c r="DS1" s="316"/>
      <c r="DT1" s="316"/>
      <c r="DU1" s="316"/>
      <c r="DV1" s="316"/>
    </row>
    <row r="2" spans="1:126" s="62" customFormat="1" ht="12.75" customHeight="1" x14ac:dyDescent="0.25"/>
    <row r="3" spans="1:126" s="66" customFormat="1" ht="14.25" customHeight="1" x14ac:dyDescent="0.2">
      <c r="A3" s="156" t="s">
        <v>278</v>
      </c>
      <c r="B3" s="157"/>
      <c r="C3" s="157"/>
      <c r="D3" s="157"/>
      <c r="E3" s="157"/>
      <c r="F3" s="269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269"/>
      <c r="AK3" s="156" t="s">
        <v>463</v>
      </c>
      <c r="AL3" s="157"/>
      <c r="AM3" s="157"/>
      <c r="AN3" s="157"/>
      <c r="AO3" s="157"/>
      <c r="AP3" s="157"/>
      <c r="AQ3" s="157"/>
      <c r="AR3" s="157"/>
      <c r="AS3" s="157"/>
      <c r="AT3" s="269"/>
      <c r="AU3" s="156" t="s">
        <v>464</v>
      </c>
      <c r="AV3" s="157"/>
      <c r="AW3" s="157"/>
      <c r="AX3" s="157"/>
      <c r="AY3" s="157"/>
      <c r="AZ3" s="157"/>
      <c r="BA3" s="157"/>
      <c r="BB3" s="157"/>
      <c r="BC3" s="157"/>
      <c r="BD3" s="157"/>
      <c r="BE3" s="157"/>
      <c r="BF3" s="157"/>
      <c r="BG3" s="157"/>
      <c r="BH3" s="156" t="s">
        <v>465</v>
      </c>
      <c r="BI3" s="157"/>
      <c r="BJ3" s="157"/>
      <c r="BK3" s="157"/>
      <c r="BL3" s="157"/>
      <c r="BM3" s="157"/>
      <c r="BN3" s="157"/>
      <c r="BO3" s="157"/>
      <c r="BP3" s="157"/>
      <c r="BQ3" s="269"/>
      <c r="BR3" s="138" t="s">
        <v>428</v>
      </c>
      <c r="BS3" s="262"/>
      <c r="BT3" s="262"/>
      <c r="BU3" s="262"/>
      <c r="BV3" s="262"/>
      <c r="BW3" s="262"/>
      <c r="BX3" s="262"/>
      <c r="BY3" s="262"/>
      <c r="BZ3" s="262"/>
      <c r="CA3" s="262"/>
      <c r="CB3" s="262"/>
      <c r="CC3" s="262"/>
      <c r="CD3" s="262"/>
      <c r="CE3" s="262"/>
      <c r="CF3" s="262"/>
      <c r="CG3" s="262"/>
      <c r="CH3" s="262"/>
      <c r="CI3" s="262"/>
      <c r="CJ3" s="262"/>
      <c r="CK3" s="262"/>
      <c r="CL3" s="262"/>
      <c r="CM3" s="262"/>
      <c r="CN3" s="262"/>
      <c r="CO3" s="262"/>
      <c r="CP3" s="262"/>
      <c r="CQ3" s="262"/>
      <c r="CR3" s="262"/>
      <c r="CS3" s="262"/>
      <c r="CT3" s="262"/>
      <c r="CU3" s="262"/>
      <c r="CV3" s="262"/>
      <c r="CW3" s="262"/>
      <c r="CX3" s="262"/>
      <c r="CY3" s="262"/>
      <c r="CZ3" s="262"/>
      <c r="DA3" s="262"/>
      <c r="DB3" s="262"/>
      <c r="DC3" s="262"/>
      <c r="DD3" s="262"/>
      <c r="DE3" s="262"/>
      <c r="DF3" s="262"/>
      <c r="DG3" s="262"/>
      <c r="DH3" s="262"/>
      <c r="DI3" s="262"/>
      <c r="DJ3" s="262"/>
      <c r="DK3" s="262"/>
      <c r="DL3" s="262"/>
      <c r="DM3" s="262"/>
      <c r="DN3" s="262"/>
      <c r="DO3" s="262"/>
      <c r="DP3" s="262"/>
      <c r="DQ3" s="262"/>
      <c r="DR3" s="262"/>
      <c r="DS3" s="262"/>
      <c r="DT3" s="262"/>
      <c r="DU3" s="262"/>
      <c r="DV3" s="263"/>
    </row>
    <row r="4" spans="1:126" s="66" customFormat="1" ht="61.5" customHeight="1" x14ac:dyDescent="0.2">
      <c r="A4" s="270"/>
      <c r="B4" s="271"/>
      <c r="C4" s="271"/>
      <c r="D4" s="271"/>
      <c r="E4" s="271"/>
      <c r="F4" s="272"/>
      <c r="G4" s="271"/>
      <c r="H4" s="271"/>
      <c r="I4" s="271"/>
      <c r="J4" s="271"/>
      <c r="K4" s="271"/>
      <c r="L4" s="271"/>
      <c r="M4" s="271"/>
      <c r="N4" s="271"/>
      <c r="O4" s="271"/>
      <c r="P4" s="271"/>
      <c r="Q4" s="271"/>
      <c r="R4" s="271"/>
      <c r="S4" s="271"/>
      <c r="T4" s="271"/>
      <c r="U4" s="271"/>
      <c r="V4" s="271"/>
      <c r="W4" s="271"/>
      <c r="X4" s="271"/>
      <c r="Y4" s="271"/>
      <c r="Z4" s="271"/>
      <c r="AA4" s="271"/>
      <c r="AB4" s="271"/>
      <c r="AC4" s="271"/>
      <c r="AD4" s="271"/>
      <c r="AE4" s="271"/>
      <c r="AF4" s="271"/>
      <c r="AG4" s="271"/>
      <c r="AH4" s="271"/>
      <c r="AI4" s="271"/>
      <c r="AJ4" s="272"/>
      <c r="AK4" s="270"/>
      <c r="AL4" s="271"/>
      <c r="AM4" s="271"/>
      <c r="AN4" s="271"/>
      <c r="AO4" s="271"/>
      <c r="AP4" s="271"/>
      <c r="AQ4" s="271"/>
      <c r="AR4" s="271"/>
      <c r="AS4" s="271"/>
      <c r="AT4" s="272"/>
      <c r="AU4" s="270"/>
      <c r="AV4" s="271"/>
      <c r="AW4" s="271"/>
      <c r="AX4" s="271"/>
      <c r="AY4" s="271"/>
      <c r="AZ4" s="271"/>
      <c r="BA4" s="271"/>
      <c r="BB4" s="271"/>
      <c r="BC4" s="271"/>
      <c r="BD4" s="271"/>
      <c r="BE4" s="271"/>
      <c r="BF4" s="271"/>
      <c r="BG4" s="271"/>
      <c r="BH4" s="270"/>
      <c r="BI4" s="271"/>
      <c r="BJ4" s="271"/>
      <c r="BK4" s="271"/>
      <c r="BL4" s="271"/>
      <c r="BM4" s="271"/>
      <c r="BN4" s="271"/>
      <c r="BO4" s="271"/>
      <c r="BP4" s="271"/>
      <c r="BQ4" s="272"/>
      <c r="BR4" s="256" t="s">
        <v>454</v>
      </c>
      <c r="BS4" s="257"/>
      <c r="BT4" s="257"/>
      <c r="BU4" s="257"/>
      <c r="BV4" s="257"/>
      <c r="BW4" s="257"/>
      <c r="BX4" s="257"/>
      <c r="BY4" s="257"/>
      <c r="BZ4" s="257"/>
      <c r="CA4" s="257"/>
      <c r="CB4" s="257"/>
      <c r="CC4" s="257"/>
      <c r="CD4" s="257"/>
      <c r="CE4" s="257"/>
      <c r="CF4" s="258"/>
      <c r="CG4" s="256" t="s">
        <v>430</v>
      </c>
      <c r="CH4" s="257"/>
      <c r="CI4" s="257"/>
      <c r="CJ4" s="257"/>
      <c r="CK4" s="257"/>
      <c r="CL4" s="257"/>
      <c r="CM4" s="257"/>
      <c r="CN4" s="257"/>
      <c r="CO4" s="257"/>
      <c r="CP4" s="257"/>
      <c r="CQ4" s="257"/>
      <c r="CR4" s="257"/>
      <c r="CS4" s="257"/>
      <c r="CT4" s="257"/>
      <c r="CU4" s="257"/>
      <c r="CV4" s="257"/>
      <c r="CW4" s="258"/>
      <c r="CX4" s="317" t="s">
        <v>431</v>
      </c>
      <c r="CY4" s="317"/>
      <c r="CZ4" s="317"/>
      <c r="DA4" s="317"/>
      <c r="DB4" s="317"/>
      <c r="DC4" s="317"/>
      <c r="DD4" s="317"/>
      <c r="DE4" s="317"/>
      <c r="DF4" s="317"/>
      <c r="DG4" s="317"/>
      <c r="DH4" s="317"/>
      <c r="DI4" s="317"/>
      <c r="DJ4" s="317"/>
      <c r="DK4" s="317"/>
      <c r="DL4" s="317"/>
      <c r="DM4" s="317"/>
      <c r="DN4" s="317"/>
      <c r="DO4" s="317"/>
      <c r="DP4" s="317"/>
      <c r="DQ4" s="317"/>
      <c r="DR4" s="317"/>
      <c r="DS4" s="317"/>
      <c r="DT4" s="317"/>
      <c r="DU4" s="317"/>
      <c r="DV4" s="318"/>
    </row>
    <row r="5" spans="1:126" s="66" customFormat="1" ht="24.75" customHeight="1" x14ac:dyDescent="0.2">
      <c r="A5" s="159"/>
      <c r="B5" s="160"/>
      <c r="C5" s="160"/>
      <c r="D5" s="160"/>
      <c r="E5" s="160"/>
      <c r="F5" s="273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273"/>
      <c r="AK5" s="159"/>
      <c r="AL5" s="160"/>
      <c r="AM5" s="160"/>
      <c r="AN5" s="160"/>
      <c r="AO5" s="160"/>
      <c r="AP5" s="160"/>
      <c r="AQ5" s="160"/>
      <c r="AR5" s="160"/>
      <c r="AS5" s="160"/>
      <c r="AT5" s="273"/>
      <c r="AU5" s="159"/>
      <c r="AV5" s="160"/>
      <c r="AW5" s="160"/>
      <c r="AX5" s="160"/>
      <c r="AY5" s="160"/>
      <c r="AZ5" s="160"/>
      <c r="BA5" s="160"/>
      <c r="BB5" s="160"/>
      <c r="BC5" s="160"/>
      <c r="BD5" s="160"/>
      <c r="BE5" s="160"/>
      <c r="BF5" s="160"/>
      <c r="BG5" s="160"/>
      <c r="BH5" s="159"/>
      <c r="BI5" s="160"/>
      <c r="BJ5" s="160"/>
      <c r="BK5" s="160"/>
      <c r="BL5" s="160"/>
      <c r="BM5" s="160"/>
      <c r="BN5" s="160"/>
      <c r="BO5" s="160"/>
      <c r="BP5" s="160"/>
      <c r="BQ5" s="273"/>
      <c r="BR5" s="259"/>
      <c r="BS5" s="260"/>
      <c r="BT5" s="260"/>
      <c r="BU5" s="260"/>
      <c r="BV5" s="260"/>
      <c r="BW5" s="260"/>
      <c r="BX5" s="260"/>
      <c r="BY5" s="260"/>
      <c r="BZ5" s="260"/>
      <c r="CA5" s="260"/>
      <c r="CB5" s="260"/>
      <c r="CC5" s="260"/>
      <c r="CD5" s="260"/>
      <c r="CE5" s="260"/>
      <c r="CF5" s="261"/>
      <c r="CG5" s="259"/>
      <c r="CH5" s="260"/>
      <c r="CI5" s="260"/>
      <c r="CJ5" s="260"/>
      <c r="CK5" s="260"/>
      <c r="CL5" s="260"/>
      <c r="CM5" s="260"/>
      <c r="CN5" s="260"/>
      <c r="CO5" s="260"/>
      <c r="CP5" s="260"/>
      <c r="CQ5" s="260"/>
      <c r="CR5" s="260"/>
      <c r="CS5" s="260"/>
      <c r="CT5" s="260"/>
      <c r="CU5" s="260"/>
      <c r="CV5" s="260"/>
      <c r="CW5" s="261"/>
      <c r="CX5" s="138" t="s">
        <v>435</v>
      </c>
      <c r="CY5" s="139"/>
      <c r="CZ5" s="139"/>
      <c r="DA5" s="139"/>
      <c r="DB5" s="139"/>
      <c r="DC5" s="139"/>
      <c r="DD5" s="139"/>
      <c r="DE5" s="139"/>
      <c r="DF5" s="139"/>
      <c r="DG5" s="139"/>
      <c r="DH5" s="139"/>
      <c r="DI5" s="139"/>
      <c r="DJ5" s="140"/>
      <c r="DK5" s="138" t="s">
        <v>466</v>
      </c>
      <c r="DL5" s="139"/>
      <c r="DM5" s="139"/>
      <c r="DN5" s="139"/>
      <c r="DO5" s="139"/>
      <c r="DP5" s="139"/>
      <c r="DQ5" s="139"/>
      <c r="DR5" s="139"/>
      <c r="DS5" s="139"/>
      <c r="DT5" s="139"/>
      <c r="DU5" s="139"/>
      <c r="DV5" s="140"/>
    </row>
    <row r="6" spans="1:126" s="64" customFormat="1" ht="13.2" x14ac:dyDescent="0.3">
      <c r="A6" s="279">
        <v>1</v>
      </c>
      <c r="B6" s="280"/>
      <c r="C6" s="280"/>
      <c r="D6" s="280"/>
      <c r="E6" s="280"/>
      <c r="F6" s="281"/>
      <c r="G6" s="280"/>
      <c r="H6" s="280"/>
      <c r="I6" s="280"/>
      <c r="J6" s="280"/>
      <c r="K6" s="280"/>
      <c r="L6" s="280"/>
      <c r="M6" s="280"/>
      <c r="N6" s="280"/>
      <c r="O6" s="280"/>
      <c r="P6" s="280"/>
      <c r="Q6" s="280"/>
      <c r="R6" s="280"/>
      <c r="S6" s="280"/>
      <c r="T6" s="280"/>
      <c r="U6" s="280"/>
      <c r="V6" s="280"/>
      <c r="W6" s="280"/>
      <c r="X6" s="280"/>
      <c r="Y6" s="280"/>
      <c r="Z6" s="280"/>
      <c r="AA6" s="280"/>
      <c r="AB6" s="280"/>
      <c r="AC6" s="280"/>
      <c r="AD6" s="280"/>
      <c r="AE6" s="280"/>
      <c r="AF6" s="280"/>
      <c r="AG6" s="280"/>
      <c r="AH6" s="280"/>
      <c r="AI6" s="280"/>
      <c r="AJ6" s="281"/>
      <c r="AK6" s="279">
        <v>3</v>
      </c>
      <c r="AL6" s="280"/>
      <c r="AM6" s="280"/>
      <c r="AN6" s="280"/>
      <c r="AO6" s="280"/>
      <c r="AP6" s="280"/>
      <c r="AQ6" s="280"/>
      <c r="AR6" s="280"/>
      <c r="AS6" s="280"/>
      <c r="AT6" s="281"/>
      <c r="AU6" s="279">
        <v>4</v>
      </c>
      <c r="AV6" s="280"/>
      <c r="AW6" s="280"/>
      <c r="AX6" s="280"/>
      <c r="AY6" s="280"/>
      <c r="AZ6" s="280"/>
      <c r="BA6" s="280"/>
      <c r="BB6" s="280"/>
      <c r="BC6" s="280"/>
      <c r="BD6" s="280"/>
      <c r="BE6" s="280"/>
      <c r="BF6" s="280"/>
      <c r="BG6" s="280"/>
      <c r="BH6" s="279">
        <v>5</v>
      </c>
      <c r="BI6" s="280"/>
      <c r="BJ6" s="280"/>
      <c r="BK6" s="280"/>
      <c r="BL6" s="280"/>
      <c r="BM6" s="280"/>
      <c r="BN6" s="280"/>
      <c r="BO6" s="280"/>
      <c r="BP6" s="280"/>
      <c r="BQ6" s="281"/>
      <c r="BR6" s="279">
        <v>6</v>
      </c>
      <c r="BS6" s="280"/>
      <c r="BT6" s="280"/>
      <c r="BU6" s="280"/>
      <c r="BV6" s="280"/>
      <c r="BW6" s="280"/>
      <c r="BX6" s="280"/>
      <c r="BY6" s="280"/>
      <c r="BZ6" s="280"/>
      <c r="CA6" s="280"/>
      <c r="CB6" s="280"/>
      <c r="CC6" s="280"/>
      <c r="CD6" s="280"/>
      <c r="CE6" s="280"/>
      <c r="CF6" s="281"/>
      <c r="CG6" s="279">
        <v>7</v>
      </c>
      <c r="CH6" s="280"/>
      <c r="CI6" s="280"/>
      <c r="CJ6" s="280"/>
      <c r="CK6" s="280"/>
      <c r="CL6" s="280"/>
      <c r="CM6" s="280"/>
      <c r="CN6" s="280"/>
      <c r="CO6" s="280"/>
      <c r="CP6" s="280"/>
      <c r="CQ6" s="280"/>
      <c r="CR6" s="280"/>
      <c r="CS6" s="280"/>
      <c r="CT6" s="280"/>
      <c r="CU6" s="280"/>
      <c r="CV6" s="280"/>
      <c r="CW6" s="281"/>
      <c r="CX6" s="279">
        <v>8</v>
      </c>
      <c r="CY6" s="280"/>
      <c r="CZ6" s="280"/>
      <c r="DA6" s="280"/>
      <c r="DB6" s="280"/>
      <c r="DC6" s="280"/>
      <c r="DD6" s="280"/>
      <c r="DE6" s="280"/>
      <c r="DF6" s="280"/>
      <c r="DG6" s="280"/>
      <c r="DH6" s="280"/>
      <c r="DI6" s="280"/>
      <c r="DJ6" s="281"/>
      <c r="DK6" s="279">
        <v>9</v>
      </c>
      <c r="DL6" s="280"/>
      <c r="DM6" s="280"/>
      <c r="DN6" s="280"/>
      <c r="DO6" s="280"/>
      <c r="DP6" s="280"/>
      <c r="DQ6" s="280"/>
      <c r="DR6" s="280"/>
      <c r="DS6" s="280"/>
      <c r="DT6" s="280"/>
      <c r="DU6" s="280"/>
      <c r="DV6" s="281"/>
    </row>
    <row r="7" spans="1:126" s="61" customFormat="1" ht="49.5" customHeight="1" x14ac:dyDescent="0.3">
      <c r="A7" s="244" t="s">
        <v>35</v>
      </c>
      <c r="B7" s="245"/>
      <c r="C7" s="245"/>
      <c r="D7" s="245"/>
      <c r="E7" s="245"/>
      <c r="F7" s="246"/>
      <c r="G7" s="308" t="s">
        <v>467</v>
      </c>
      <c r="H7" s="308"/>
      <c r="I7" s="308"/>
      <c r="J7" s="308"/>
      <c r="K7" s="308"/>
      <c r="L7" s="308"/>
      <c r="M7" s="308"/>
      <c r="N7" s="308"/>
      <c r="O7" s="308"/>
      <c r="P7" s="308"/>
      <c r="Q7" s="308"/>
      <c r="R7" s="308"/>
      <c r="S7" s="308"/>
      <c r="T7" s="308"/>
      <c r="U7" s="308"/>
      <c r="V7" s="308"/>
      <c r="W7" s="308"/>
      <c r="X7" s="308"/>
      <c r="Y7" s="308"/>
      <c r="Z7" s="308"/>
      <c r="AA7" s="308"/>
      <c r="AB7" s="308"/>
      <c r="AC7" s="308"/>
      <c r="AD7" s="308"/>
      <c r="AE7" s="308"/>
      <c r="AF7" s="308"/>
      <c r="AG7" s="308"/>
      <c r="AH7" s="308"/>
      <c r="AI7" s="308"/>
      <c r="AJ7" s="309"/>
      <c r="AK7" s="310" t="s">
        <v>438</v>
      </c>
      <c r="AL7" s="311"/>
      <c r="AM7" s="311"/>
      <c r="AN7" s="311"/>
      <c r="AO7" s="311"/>
      <c r="AP7" s="311"/>
      <c r="AQ7" s="311"/>
      <c r="AR7" s="311"/>
      <c r="AS7" s="311"/>
      <c r="AT7" s="312"/>
      <c r="AU7" s="233" t="s">
        <v>438</v>
      </c>
      <c r="AV7" s="234"/>
      <c r="AW7" s="234"/>
      <c r="AX7" s="234"/>
      <c r="AY7" s="234"/>
      <c r="AZ7" s="234"/>
      <c r="BA7" s="234"/>
      <c r="BB7" s="234"/>
      <c r="BC7" s="234"/>
      <c r="BD7" s="234"/>
      <c r="BE7" s="234"/>
      <c r="BF7" s="234"/>
      <c r="BG7" s="234"/>
      <c r="BH7" s="236">
        <f>BH8+BH9</f>
        <v>21359719.190000001</v>
      </c>
      <c r="BI7" s="226"/>
      <c r="BJ7" s="226"/>
      <c r="BK7" s="226"/>
      <c r="BL7" s="226"/>
      <c r="BM7" s="226"/>
      <c r="BN7" s="226"/>
      <c r="BO7" s="226"/>
      <c r="BP7" s="226"/>
      <c r="BQ7" s="227"/>
      <c r="BR7" s="225">
        <f>BR8+BR9</f>
        <v>20759226.150000002</v>
      </c>
      <c r="BS7" s="226"/>
      <c r="BT7" s="226"/>
      <c r="BU7" s="226"/>
      <c r="BV7" s="226"/>
      <c r="BW7" s="226"/>
      <c r="BX7" s="226"/>
      <c r="BY7" s="226"/>
      <c r="BZ7" s="226"/>
      <c r="CA7" s="226"/>
      <c r="CB7" s="226"/>
      <c r="CC7" s="226"/>
      <c r="CD7" s="226"/>
      <c r="CE7" s="226"/>
      <c r="CF7" s="227"/>
      <c r="CG7" s="225">
        <f>CG8+CG9</f>
        <v>413943.44</v>
      </c>
      <c r="CH7" s="226"/>
      <c r="CI7" s="226"/>
      <c r="CJ7" s="226"/>
      <c r="CK7" s="226"/>
      <c r="CL7" s="226"/>
      <c r="CM7" s="226"/>
      <c r="CN7" s="226"/>
      <c r="CO7" s="226"/>
      <c r="CP7" s="226"/>
      <c r="CQ7" s="226"/>
      <c r="CR7" s="226"/>
      <c r="CS7" s="226"/>
      <c r="CT7" s="226"/>
      <c r="CU7" s="226"/>
      <c r="CV7" s="226"/>
      <c r="CW7" s="227"/>
      <c r="CX7" s="225">
        <f>CX8+CX9</f>
        <v>186549.6</v>
      </c>
      <c r="CY7" s="226"/>
      <c r="CZ7" s="226"/>
      <c r="DA7" s="226"/>
      <c r="DB7" s="226"/>
      <c r="DC7" s="226"/>
      <c r="DD7" s="226"/>
      <c r="DE7" s="226"/>
      <c r="DF7" s="226"/>
      <c r="DG7" s="226"/>
      <c r="DH7" s="226"/>
      <c r="DI7" s="226"/>
      <c r="DJ7" s="227"/>
      <c r="DK7" s="225"/>
      <c r="DL7" s="226"/>
      <c r="DM7" s="226"/>
      <c r="DN7" s="226"/>
      <c r="DO7" s="226"/>
      <c r="DP7" s="226"/>
      <c r="DQ7" s="226"/>
      <c r="DR7" s="226"/>
      <c r="DS7" s="226"/>
      <c r="DT7" s="226"/>
      <c r="DU7" s="226"/>
      <c r="DV7" s="227"/>
    </row>
    <row r="8" spans="1:126" s="61" customFormat="1" ht="16.5" customHeight="1" x14ac:dyDescent="0.3">
      <c r="A8" s="244" t="s">
        <v>291</v>
      </c>
      <c r="B8" s="245"/>
      <c r="C8" s="245"/>
      <c r="D8" s="245"/>
      <c r="E8" s="245"/>
      <c r="F8" s="246"/>
      <c r="G8" s="308" t="s">
        <v>468</v>
      </c>
      <c r="H8" s="308"/>
      <c r="I8" s="308"/>
      <c r="J8" s="308"/>
      <c r="K8" s="308"/>
      <c r="L8" s="308"/>
      <c r="M8" s="308"/>
      <c r="N8" s="308"/>
      <c r="O8" s="308"/>
      <c r="P8" s="308"/>
      <c r="Q8" s="308"/>
      <c r="R8" s="308"/>
      <c r="S8" s="308"/>
      <c r="T8" s="308"/>
      <c r="U8" s="308"/>
      <c r="V8" s="308"/>
      <c r="W8" s="308"/>
      <c r="X8" s="308"/>
      <c r="Y8" s="308"/>
      <c r="Z8" s="308"/>
      <c r="AA8" s="308"/>
      <c r="AB8" s="308"/>
      <c r="AC8" s="308"/>
      <c r="AD8" s="308"/>
      <c r="AE8" s="308"/>
      <c r="AF8" s="308"/>
      <c r="AG8" s="308"/>
      <c r="AH8" s="308"/>
      <c r="AI8" s="308"/>
      <c r="AJ8" s="309"/>
      <c r="AK8" s="310">
        <v>22</v>
      </c>
      <c r="AL8" s="311"/>
      <c r="AM8" s="311"/>
      <c r="AN8" s="311"/>
      <c r="AO8" s="311"/>
      <c r="AP8" s="311"/>
      <c r="AQ8" s="311"/>
      <c r="AR8" s="311"/>
      <c r="AS8" s="311"/>
      <c r="AT8" s="312"/>
      <c r="AU8" s="236">
        <f>87831182.8+1881561.13+847952.72+408123.29+3540000+177086+2363726.78+40000</f>
        <v>97089632.719999999</v>
      </c>
      <c r="AV8" s="242"/>
      <c r="AW8" s="242"/>
      <c r="AX8" s="242"/>
      <c r="AY8" s="242"/>
      <c r="AZ8" s="242"/>
      <c r="BA8" s="242"/>
      <c r="BB8" s="242"/>
      <c r="BC8" s="242"/>
      <c r="BD8" s="242"/>
      <c r="BE8" s="242"/>
      <c r="BF8" s="242"/>
      <c r="BG8" s="242"/>
      <c r="BH8" s="236">
        <v>21359719.190000001</v>
      </c>
      <c r="BI8" s="242"/>
      <c r="BJ8" s="242"/>
      <c r="BK8" s="242"/>
      <c r="BL8" s="242"/>
      <c r="BM8" s="242"/>
      <c r="BN8" s="242"/>
      <c r="BO8" s="242"/>
      <c r="BP8" s="242"/>
      <c r="BQ8" s="243"/>
      <c r="BR8" s="225">
        <f>19322860.22+868587.12+38958.92+520019.89+8800</f>
        <v>20759226.150000002</v>
      </c>
      <c r="BS8" s="226"/>
      <c r="BT8" s="226"/>
      <c r="BU8" s="226"/>
      <c r="BV8" s="226"/>
      <c r="BW8" s="226"/>
      <c r="BX8" s="226"/>
      <c r="BY8" s="226"/>
      <c r="BZ8" s="226"/>
      <c r="CA8" s="226"/>
      <c r="CB8" s="226"/>
      <c r="CC8" s="226"/>
      <c r="CD8" s="226"/>
      <c r="CE8" s="226"/>
      <c r="CF8" s="227"/>
      <c r="CG8" s="225">
        <v>413943.44</v>
      </c>
      <c r="CH8" s="226"/>
      <c r="CI8" s="226"/>
      <c r="CJ8" s="226"/>
      <c r="CK8" s="226"/>
      <c r="CL8" s="226"/>
      <c r="CM8" s="226"/>
      <c r="CN8" s="226"/>
      <c r="CO8" s="226"/>
      <c r="CP8" s="226"/>
      <c r="CQ8" s="226"/>
      <c r="CR8" s="226"/>
      <c r="CS8" s="226"/>
      <c r="CT8" s="226"/>
      <c r="CU8" s="226"/>
      <c r="CV8" s="226"/>
      <c r="CW8" s="227"/>
      <c r="CX8" s="225">
        <v>186549.6</v>
      </c>
      <c r="CY8" s="226"/>
      <c r="CZ8" s="226"/>
      <c r="DA8" s="226"/>
      <c r="DB8" s="226"/>
      <c r="DC8" s="226"/>
      <c r="DD8" s="226"/>
      <c r="DE8" s="226"/>
      <c r="DF8" s="226"/>
      <c r="DG8" s="226"/>
      <c r="DH8" s="226"/>
      <c r="DI8" s="226"/>
      <c r="DJ8" s="227"/>
      <c r="DK8" s="225"/>
      <c r="DL8" s="226"/>
      <c r="DM8" s="226"/>
      <c r="DN8" s="226"/>
      <c r="DO8" s="226"/>
      <c r="DP8" s="226"/>
      <c r="DQ8" s="226"/>
      <c r="DR8" s="226"/>
      <c r="DS8" s="226"/>
      <c r="DT8" s="226"/>
      <c r="DU8" s="226"/>
      <c r="DV8" s="227"/>
    </row>
    <row r="9" spans="1:126" s="61" customFormat="1" ht="16.5" customHeight="1" x14ac:dyDescent="0.3">
      <c r="A9" s="244" t="s">
        <v>290</v>
      </c>
      <c r="B9" s="245"/>
      <c r="C9" s="245"/>
      <c r="D9" s="245"/>
      <c r="E9" s="245"/>
      <c r="F9" s="246"/>
      <c r="G9" s="308" t="s">
        <v>469</v>
      </c>
      <c r="H9" s="308"/>
      <c r="I9" s="308"/>
      <c r="J9" s="308"/>
      <c r="K9" s="308"/>
      <c r="L9" s="308"/>
      <c r="M9" s="308"/>
      <c r="N9" s="308"/>
      <c r="O9" s="308"/>
      <c r="P9" s="308"/>
      <c r="Q9" s="308"/>
      <c r="R9" s="308"/>
      <c r="S9" s="308"/>
      <c r="T9" s="308"/>
      <c r="U9" s="308"/>
      <c r="V9" s="308"/>
      <c r="W9" s="308"/>
      <c r="X9" s="308"/>
      <c r="Y9" s="308"/>
      <c r="Z9" s="308"/>
      <c r="AA9" s="308"/>
      <c r="AB9" s="308"/>
      <c r="AC9" s="308"/>
      <c r="AD9" s="308"/>
      <c r="AE9" s="308"/>
      <c r="AF9" s="308"/>
      <c r="AG9" s="308"/>
      <c r="AH9" s="308"/>
      <c r="AI9" s="308"/>
      <c r="AJ9" s="309"/>
      <c r="AK9" s="310">
        <v>10</v>
      </c>
      <c r="AL9" s="311"/>
      <c r="AM9" s="311"/>
      <c r="AN9" s="311"/>
      <c r="AO9" s="311"/>
      <c r="AP9" s="311"/>
      <c r="AQ9" s="311"/>
      <c r="AR9" s="311"/>
      <c r="AS9" s="311"/>
      <c r="AT9" s="312"/>
      <c r="AU9" s="225"/>
      <c r="AV9" s="226"/>
      <c r="AW9" s="226"/>
      <c r="AX9" s="226"/>
      <c r="AY9" s="226"/>
      <c r="AZ9" s="226"/>
      <c r="BA9" s="226"/>
      <c r="BB9" s="226"/>
      <c r="BC9" s="226"/>
      <c r="BD9" s="226"/>
      <c r="BE9" s="226"/>
      <c r="BF9" s="226"/>
      <c r="BG9" s="226"/>
      <c r="BH9" s="225"/>
      <c r="BI9" s="226"/>
      <c r="BJ9" s="226"/>
      <c r="BK9" s="226"/>
      <c r="BL9" s="226"/>
      <c r="BM9" s="226"/>
      <c r="BN9" s="226"/>
      <c r="BO9" s="226"/>
      <c r="BP9" s="226"/>
      <c r="BQ9" s="227"/>
      <c r="BR9" s="225"/>
      <c r="BS9" s="226"/>
      <c r="BT9" s="226"/>
      <c r="BU9" s="226"/>
      <c r="BV9" s="226"/>
      <c r="BW9" s="226"/>
      <c r="BX9" s="226"/>
      <c r="BY9" s="226"/>
      <c r="BZ9" s="226"/>
      <c r="CA9" s="226"/>
      <c r="CB9" s="226"/>
      <c r="CC9" s="226"/>
      <c r="CD9" s="226"/>
      <c r="CE9" s="226"/>
      <c r="CF9" s="227"/>
      <c r="CG9" s="225"/>
      <c r="CH9" s="226"/>
      <c r="CI9" s="226"/>
      <c r="CJ9" s="226"/>
      <c r="CK9" s="226"/>
      <c r="CL9" s="226"/>
      <c r="CM9" s="226"/>
      <c r="CN9" s="226"/>
      <c r="CO9" s="226"/>
      <c r="CP9" s="226"/>
      <c r="CQ9" s="226"/>
      <c r="CR9" s="226"/>
      <c r="CS9" s="226"/>
      <c r="CT9" s="226"/>
      <c r="CU9" s="226"/>
      <c r="CV9" s="226"/>
      <c r="CW9" s="227"/>
      <c r="CX9" s="225"/>
      <c r="CY9" s="226"/>
      <c r="CZ9" s="226"/>
      <c r="DA9" s="226"/>
      <c r="DB9" s="226"/>
      <c r="DC9" s="226"/>
      <c r="DD9" s="226"/>
      <c r="DE9" s="226"/>
      <c r="DF9" s="226"/>
      <c r="DG9" s="226"/>
      <c r="DH9" s="226"/>
      <c r="DI9" s="226"/>
      <c r="DJ9" s="227"/>
      <c r="DK9" s="225"/>
      <c r="DL9" s="226"/>
      <c r="DM9" s="226"/>
      <c r="DN9" s="226"/>
      <c r="DO9" s="226"/>
      <c r="DP9" s="226"/>
      <c r="DQ9" s="226"/>
      <c r="DR9" s="226"/>
      <c r="DS9" s="226"/>
      <c r="DT9" s="226"/>
      <c r="DU9" s="226"/>
      <c r="DV9" s="227"/>
    </row>
    <row r="10" spans="1:126" s="61" customFormat="1" ht="69.75" hidden="1" customHeight="1" x14ac:dyDescent="0.3">
      <c r="A10" s="244" t="s">
        <v>441</v>
      </c>
      <c r="B10" s="245"/>
      <c r="C10" s="245"/>
      <c r="D10" s="245"/>
      <c r="E10" s="245"/>
      <c r="F10" s="246"/>
      <c r="G10" s="308" t="s">
        <v>470</v>
      </c>
      <c r="H10" s="308"/>
      <c r="I10" s="308"/>
      <c r="J10" s="308"/>
      <c r="K10" s="308"/>
      <c r="L10" s="308"/>
      <c r="M10" s="308"/>
      <c r="N10" s="308"/>
      <c r="O10" s="308"/>
      <c r="P10" s="308"/>
      <c r="Q10" s="308"/>
      <c r="R10" s="308"/>
      <c r="S10" s="308"/>
      <c r="T10" s="308"/>
      <c r="U10" s="308"/>
      <c r="V10" s="308"/>
      <c r="W10" s="308"/>
      <c r="X10" s="308"/>
      <c r="Y10" s="308"/>
      <c r="Z10" s="308"/>
      <c r="AA10" s="308"/>
      <c r="AB10" s="308"/>
      <c r="AC10" s="308"/>
      <c r="AD10" s="308"/>
      <c r="AE10" s="308"/>
      <c r="AF10" s="308"/>
      <c r="AG10" s="308"/>
      <c r="AH10" s="308"/>
      <c r="AI10" s="308"/>
      <c r="AJ10" s="309"/>
      <c r="AK10" s="313"/>
      <c r="AL10" s="314"/>
      <c r="AM10" s="314"/>
      <c r="AN10" s="314"/>
      <c r="AO10" s="314"/>
      <c r="AP10" s="314"/>
      <c r="AQ10" s="314"/>
      <c r="AR10" s="314"/>
      <c r="AS10" s="314"/>
      <c r="AT10" s="315"/>
      <c r="AU10" s="225"/>
      <c r="AV10" s="226"/>
      <c r="AW10" s="226"/>
      <c r="AX10" s="226"/>
      <c r="AY10" s="226"/>
      <c r="AZ10" s="226"/>
      <c r="BA10" s="226"/>
      <c r="BB10" s="226"/>
      <c r="BC10" s="226"/>
      <c r="BD10" s="226"/>
      <c r="BE10" s="226"/>
      <c r="BF10" s="226"/>
      <c r="BG10" s="226"/>
      <c r="BH10" s="225"/>
      <c r="BI10" s="226"/>
      <c r="BJ10" s="226"/>
      <c r="BK10" s="226"/>
      <c r="BL10" s="226"/>
      <c r="BM10" s="226"/>
      <c r="BN10" s="226"/>
      <c r="BO10" s="226"/>
      <c r="BP10" s="226"/>
      <c r="BQ10" s="227"/>
      <c r="BR10" s="225"/>
      <c r="BS10" s="226"/>
      <c r="BT10" s="226"/>
      <c r="BU10" s="226"/>
      <c r="BV10" s="226"/>
      <c r="BW10" s="226"/>
      <c r="BX10" s="226"/>
      <c r="BY10" s="226"/>
      <c r="BZ10" s="226"/>
      <c r="CA10" s="226"/>
      <c r="CB10" s="226"/>
      <c r="CC10" s="226"/>
      <c r="CD10" s="226"/>
      <c r="CE10" s="226"/>
      <c r="CF10" s="227"/>
      <c r="CG10" s="225"/>
      <c r="CH10" s="226"/>
      <c r="CI10" s="226"/>
      <c r="CJ10" s="226"/>
      <c r="CK10" s="226"/>
      <c r="CL10" s="226"/>
      <c r="CM10" s="226"/>
      <c r="CN10" s="226"/>
      <c r="CO10" s="226"/>
      <c r="CP10" s="226"/>
      <c r="CQ10" s="226"/>
      <c r="CR10" s="226"/>
      <c r="CS10" s="226"/>
      <c r="CT10" s="226"/>
      <c r="CU10" s="226"/>
      <c r="CV10" s="226"/>
      <c r="CW10" s="227"/>
      <c r="CX10" s="225"/>
      <c r="CY10" s="226"/>
      <c r="CZ10" s="226"/>
      <c r="DA10" s="226"/>
      <c r="DB10" s="226"/>
      <c r="DC10" s="226"/>
      <c r="DD10" s="226"/>
      <c r="DE10" s="226"/>
      <c r="DF10" s="226"/>
      <c r="DG10" s="226"/>
      <c r="DH10" s="226"/>
      <c r="DI10" s="226"/>
      <c r="DJ10" s="227"/>
      <c r="DK10" s="225"/>
      <c r="DL10" s="226"/>
      <c r="DM10" s="226"/>
      <c r="DN10" s="226"/>
      <c r="DO10" s="226"/>
      <c r="DP10" s="226"/>
      <c r="DQ10" s="226"/>
      <c r="DR10" s="226"/>
      <c r="DS10" s="226"/>
      <c r="DT10" s="226"/>
      <c r="DU10" s="226"/>
      <c r="DV10" s="227"/>
    </row>
    <row r="11" spans="1:126" s="61" customFormat="1" ht="78.75" customHeight="1" x14ac:dyDescent="0.3">
      <c r="A11" s="244" t="s">
        <v>36</v>
      </c>
      <c r="B11" s="245"/>
      <c r="C11" s="245"/>
      <c r="D11" s="245"/>
      <c r="E11" s="245"/>
      <c r="F11" s="246"/>
      <c r="G11" s="308" t="s">
        <v>471</v>
      </c>
      <c r="H11" s="308"/>
      <c r="I11" s="308"/>
      <c r="J11" s="308"/>
      <c r="K11" s="308"/>
      <c r="L11" s="308"/>
      <c r="M11" s="308"/>
      <c r="N11" s="308"/>
      <c r="O11" s="308"/>
      <c r="P11" s="308"/>
      <c r="Q11" s="308"/>
      <c r="R11" s="308"/>
      <c r="S11" s="308"/>
      <c r="T11" s="308"/>
      <c r="U11" s="308"/>
      <c r="V11" s="308"/>
      <c r="W11" s="308"/>
      <c r="X11" s="308"/>
      <c r="Y11" s="308"/>
      <c r="Z11" s="308"/>
      <c r="AA11" s="308"/>
      <c r="AB11" s="308"/>
      <c r="AC11" s="308"/>
      <c r="AD11" s="308"/>
      <c r="AE11" s="308"/>
      <c r="AF11" s="308"/>
      <c r="AG11" s="308"/>
      <c r="AH11" s="308"/>
      <c r="AI11" s="308"/>
      <c r="AJ11" s="309"/>
      <c r="AK11" s="310" t="s">
        <v>438</v>
      </c>
      <c r="AL11" s="311"/>
      <c r="AM11" s="311"/>
      <c r="AN11" s="311"/>
      <c r="AO11" s="311"/>
      <c r="AP11" s="311"/>
      <c r="AQ11" s="311"/>
      <c r="AR11" s="311"/>
      <c r="AS11" s="311"/>
      <c r="AT11" s="312"/>
      <c r="AU11" s="233" t="s">
        <v>438</v>
      </c>
      <c r="AV11" s="234"/>
      <c r="AW11" s="234"/>
      <c r="AX11" s="234"/>
      <c r="AY11" s="234"/>
      <c r="AZ11" s="234"/>
      <c r="BA11" s="234"/>
      <c r="BB11" s="234"/>
      <c r="BC11" s="234"/>
      <c r="BD11" s="234"/>
      <c r="BE11" s="234"/>
      <c r="BF11" s="234"/>
      <c r="BG11" s="234"/>
      <c r="BH11" s="236">
        <f>BH12+BH14</f>
        <v>3009778.6399999997</v>
      </c>
      <c r="BI11" s="242"/>
      <c r="BJ11" s="242"/>
      <c r="BK11" s="242"/>
      <c r="BL11" s="242"/>
      <c r="BM11" s="242"/>
      <c r="BN11" s="242"/>
      <c r="BO11" s="242"/>
      <c r="BP11" s="242"/>
      <c r="BQ11" s="243"/>
      <c r="BR11" s="225">
        <f>BR12+BR14</f>
        <v>2925163.6999999997</v>
      </c>
      <c r="BS11" s="226"/>
      <c r="BT11" s="226"/>
      <c r="BU11" s="226"/>
      <c r="BV11" s="226"/>
      <c r="BW11" s="226"/>
      <c r="BX11" s="226"/>
      <c r="BY11" s="226"/>
      <c r="BZ11" s="226"/>
      <c r="CA11" s="226"/>
      <c r="CB11" s="226"/>
      <c r="CC11" s="226"/>
      <c r="CD11" s="226"/>
      <c r="CE11" s="226"/>
      <c r="CF11" s="227"/>
      <c r="CG11" s="225">
        <f>CG12+CG14</f>
        <v>58328.409999999996</v>
      </c>
      <c r="CH11" s="226"/>
      <c r="CI11" s="226"/>
      <c r="CJ11" s="226"/>
      <c r="CK11" s="226"/>
      <c r="CL11" s="226"/>
      <c r="CM11" s="226"/>
      <c r="CN11" s="226"/>
      <c r="CO11" s="226"/>
      <c r="CP11" s="226"/>
      <c r="CQ11" s="226"/>
      <c r="CR11" s="226"/>
      <c r="CS11" s="226"/>
      <c r="CT11" s="226"/>
      <c r="CU11" s="226"/>
      <c r="CV11" s="226"/>
      <c r="CW11" s="227"/>
      <c r="CX11" s="225">
        <f>CX12+CX14</f>
        <v>26286.53</v>
      </c>
      <c r="CY11" s="226"/>
      <c r="CZ11" s="226"/>
      <c r="DA11" s="226"/>
      <c r="DB11" s="226"/>
      <c r="DC11" s="226"/>
      <c r="DD11" s="226"/>
      <c r="DE11" s="226"/>
      <c r="DF11" s="226"/>
      <c r="DG11" s="226"/>
      <c r="DH11" s="226"/>
      <c r="DI11" s="226"/>
      <c r="DJ11" s="227"/>
      <c r="DK11" s="225"/>
      <c r="DL11" s="226"/>
      <c r="DM11" s="226"/>
      <c r="DN11" s="226"/>
      <c r="DO11" s="226"/>
      <c r="DP11" s="226"/>
      <c r="DQ11" s="226"/>
      <c r="DR11" s="226"/>
      <c r="DS11" s="226"/>
      <c r="DT11" s="226"/>
      <c r="DU11" s="226"/>
      <c r="DV11" s="227"/>
    </row>
    <row r="12" spans="1:126" s="61" customFormat="1" ht="84" customHeight="1" x14ac:dyDescent="0.3">
      <c r="A12" s="244" t="s">
        <v>472</v>
      </c>
      <c r="B12" s="245"/>
      <c r="C12" s="245"/>
      <c r="D12" s="245"/>
      <c r="E12" s="245"/>
      <c r="F12" s="246"/>
      <c r="G12" s="308" t="s">
        <v>473</v>
      </c>
      <c r="H12" s="308"/>
      <c r="I12" s="308"/>
      <c r="J12" s="308"/>
      <c r="K12" s="308"/>
      <c r="L12" s="308"/>
      <c r="M12" s="308"/>
      <c r="N12" s="308"/>
      <c r="O12" s="308"/>
      <c r="P12" s="308"/>
      <c r="Q12" s="308"/>
      <c r="R12" s="308"/>
      <c r="S12" s="308"/>
      <c r="T12" s="308"/>
      <c r="U12" s="308"/>
      <c r="V12" s="308"/>
      <c r="W12" s="308"/>
      <c r="X12" s="308"/>
      <c r="Y12" s="308"/>
      <c r="Z12" s="308"/>
      <c r="AA12" s="308"/>
      <c r="AB12" s="308"/>
      <c r="AC12" s="308"/>
      <c r="AD12" s="308"/>
      <c r="AE12" s="308"/>
      <c r="AF12" s="308"/>
      <c r="AG12" s="308"/>
      <c r="AH12" s="308"/>
      <c r="AI12" s="308"/>
      <c r="AJ12" s="309"/>
      <c r="AK12" s="310">
        <v>2.9</v>
      </c>
      <c r="AL12" s="311"/>
      <c r="AM12" s="311"/>
      <c r="AN12" s="311"/>
      <c r="AO12" s="311"/>
      <c r="AP12" s="311"/>
      <c r="AQ12" s="311"/>
      <c r="AR12" s="311"/>
      <c r="AS12" s="311"/>
      <c r="AT12" s="312"/>
      <c r="AU12" s="236">
        <f>AU8</f>
        <v>97089632.719999999</v>
      </c>
      <c r="AV12" s="242"/>
      <c r="AW12" s="242"/>
      <c r="AX12" s="242"/>
      <c r="AY12" s="242"/>
      <c r="AZ12" s="242"/>
      <c r="BA12" s="242"/>
      <c r="BB12" s="242"/>
      <c r="BC12" s="242"/>
      <c r="BD12" s="242"/>
      <c r="BE12" s="242"/>
      <c r="BF12" s="242"/>
      <c r="BG12" s="242"/>
      <c r="BH12" s="236">
        <v>2815599.36</v>
      </c>
      <c r="BI12" s="242"/>
      <c r="BJ12" s="242"/>
      <c r="BK12" s="242"/>
      <c r="BL12" s="242"/>
      <c r="BM12" s="242"/>
      <c r="BN12" s="242"/>
      <c r="BO12" s="242"/>
      <c r="BP12" s="242"/>
      <c r="BQ12" s="243"/>
      <c r="BR12" s="225">
        <f>2547104.3+114495.58+5135.5+68548.08+1160</f>
        <v>2736443.46</v>
      </c>
      <c r="BS12" s="226"/>
      <c r="BT12" s="226"/>
      <c r="BU12" s="226"/>
      <c r="BV12" s="226"/>
      <c r="BW12" s="226"/>
      <c r="BX12" s="226"/>
      <c r="BY12" s="226"/>
      <c r="BZ12" s="226"/>
      <c r="CA12" s="226"/>
      <c r="CB12" s="226"/>
      <c r="CC12" s="226"/>
      <c r="CD12" s="226"/>
      <c r="CE12" s="226"/>
      <c r="CF12" s="227"/>
      <c r="CG12" s="225">
        <v>54565.279999999999</v>
      </c>
      <c r="CH12" s="226"/>
      <c r="CI12" s="226"/>
      <c r="CJ12" s="226"/>
      <c r="CK12" s="226"/>
      <c r="CL12" s="226"/>
      <c r="CM12" s="226"/>
      <c r="CN12" s="226"/>
      <c r="CO12" s="226"/>
      <c r="CP12" s="226"/>
      <c r="CQ12" s="226"/>
      <c r="CR12" s="226"/>
      <c r="CS12" s="226"/>
      <c r="CT12" s="226"/>
      <c r="CU12" s="226"/>
      <c r="CV12" s="226"/>
      <c r="CW12" s="227"/>
      <c r="CX12" s="225">
        <v>24590.62</v>
      </c>
      <c r="CY12" s="226"/>
      <c r="CZ12" s="226"/>
      <c r="DA12" s="226"/>
      <c r="DB12" s="226"/>
      <c r="DC12" s="226"/>
      <c r="DD12" s="226"/>
      <c r="DE12" s="226"/>
      <c r="DF12" s="226"/>
      <c r="DG12" s="226"/>
      <c r="DH12" s="226"/>
      <c r="DI12" s="226"/>
      <c r="DJ12" s="227"/>
      <c r="DK12" s="225"/>
      <c r="DL12" s="226"/>
      <c r="DM12" s="226"/>
      <c r="DN12" s="226"/>
      <c r="DO12" s="226"/>
      <c r="DP12" s="226"/>
      <c r="DQ12" s="226"/>
      <c r="DR12" s="226"/>
      <c r="DS12" s="226"/>
      <c r="DT12" s="226"/>
      <c r="DU12" s="226"/>
      <c r="DV12" s="227"/>
    </row>
    <row r="13" spans="1:126" s="61" customFormat="1" ht="33" hidden="1" customHeight="1" x14ac:dyDescent="0.3">
      <c r="A13" s="244" t="s">
        <v>474</v>
      </c>
      <c r="B13" s="245"/>
      <c r="C13" s="245"/>
      <c r="D13" s="245"/>
      <c r="E13" s="245"/>
      <c r="F13" s="246"/>
      <c r="G13" s="308" t="s">
        <v>475</v>
      </c>
      <c r="H13" s="308"/>
      <c r="I13" s="308"/>
      <c r="J13" s="308"/>
      <c r="K13" s="308"/>
      <c r="L13" s="308"/>
      <c r="M13" s="308"/>
      <c r="N13" s="308"/>
      <c r="O13" s="308"/>
      <c r="P13" s="308"/>
      <c r="Q13" s="308"/>
      <c r="R13" s="308"/>
      <c r="S13" s="308"/>
      <c r="T13" s="308"/>
      <c r="U13" s="308"/>
      <c r="V13" s="308"/>
      <c r="W13" s="308"/>
      <c r="X13" s="308"/>
      <c r="Y13" s="308"/>
      <c r="Z13" s="308"/>
      <c r="AA13" s="308"/>
      <c r="AB13" s="308"/>
      <c r="AC13" s="308"/>
      <c r="AD13" s="308"/>
      <c r="AE13" s="308"/>
      <c r="AF13" s="308"/>
      <c r="AG13" s="308"/>
      <c r="AH13" s="308"/>
      <c r="AI13" s="308"/>
      <c r="AJ13" s="309"/>
      <c r="AK13" s="310">
        <v>0</v>
      </c>
      <c r="AL13" s="311"/>
      <c r="AM13" s="311"/>
      <c r="AN13" s="311"/>
      <c r="AO13" s="311"/>
      <c r="AP13" s="311"/>
      <c r="AQ13" s="311"/>
      <c r="AR13" s="311"/>
      <c r="AS13" s="311"/>
      <c r="AT13" s="312"/>
      <c r="AU13" s="225"/>
      <c r="AV13" s="226"/>
      <c r="AW13" s="226"/>
      <c r="AX13" s="226"/>
      <c r="AY13" s="226"/>
      <c r="AZ13" s="226"/>
      <c r="BA13" s="226"/>
      <c r="BB13" s="226"/>
      <c r="BC13" s="226"/>
      <c r="BD13" s="226"/>
      <c r="BE13" s="226"/>
      <c r="BF13" s="226"/>
      <c r="BG13" s="226"/>
      <c r="BH13" s="225"/>
      <c r="BI13" s="226"/>
      <c r="BJ13" s="226"/>
      <c r="BK13" s="226"/>
      <c r="BL13" s="226"/>
      <c r="BM13" s="226"/>
      <c r="BN13" s="226"/>
      <c r="BO13" s="226"/>
      <c r="BP13" s="226"/>
      <c r="BQ13" s="227"/>
      <c r="BR13" s="225"/>
      <c r="BS13" s="226"/>
      <c r="BT13" s="226"/>
      <c r="BU13" s="226"/>
      <c r="BV13" s="226"/>
      <c r="BW13" s="226"/>
      <c r="BX13" s="226"/>
      <c r="BY13" s="226"/>
      <c r="BZ13" s="226"/>
      <c r="CA13" s="226"/>
      <c r="CB13" s="226"/>
      <c r="CC13" s="226"/>
      <c r="CD13" s="226"/>
      <c r="CE13" s="226"/>
      <c r="CF13" s="227"/>
      <c r="CG13" s="225"/>
      <c r="CH13" s="226"/>
      <c r="CI13" s="226"/>
      <c r="CJ13" s="226"/>
      <c r="CK13" s="226"/>
      <c r="CL13" s="226"/>
      <c r="CM13" s="226"/>
      <c r="CN13" s="226"/>
      <c r="CO13" s="226"/>
      <c r="CP13" s="226"/>
      <c r="CQ13" s="226"/>
      <c r="CR13" s="226"/>
      <c r="CS13" s="226"/>
      <c r="CT13" s="226"/>
      <c r="CU13" s="226"/>
      <c r="CV13" s="226"/>
      <c r="CW13" s="227"/>
      <c r="CX13" s="225"/>
      <c r="CY13" s="226"/>
      <c r="CZ13" s="226"/>
      <c r="DA13" s="226"/>
      <c r="DB13" s="226"/>
      <c r="DC13" s="226"/>
      <c r="DD13" s="226"/>
      <c r="DE13" s="226"/>
      <c r="DF13" s="226"/>
      <c r="DG13" s="226"/>
      <c r="DH13" s="226"/>
      <c r="DI13" s="226"/>
      <c r="DJ13" s="227"/>
      <c r="DK13" s="225"/>
      <c r="DL13" s="226"/>
      <c r="DM13" s="226"/>
      <c r="DN13" s="226"/>
      <c r="DO13" s="226"/>
      <c r="DP13" s="226"/>
      <c r="DQ13" s="226"/>
      <c r="DR13" s="226"/>
      <c r="DS13" s="226"/>
      <c r="DT13" s="226"/>
      <c r="DU13" s="226"/>
      <c r="DV13" s="227"/>
    </row>
    <row r="14" spans="1:126" s="61" customFormat="1" ht="81.75" customHeight="1" x14ac:dyDescent="0.3">
      <c r="A14" s="244" t="s">
        <v>474</v>
      </c>
      <c r="B14" s="245"/>
      <c r="C14" s="245"/>
      <c r="D14" s="245"/>
      <c r="E14" s="245"/>
      <c r="F14" s="246"/>
      <c r="G14" s="308" t="s">
        <v>476</v>
      </c>
      <c r="H14" s="308"/>
      <c r="I14" s="308"/>
      <c r="J14" s="308"/>
      <c r="K14" s="308"/>
      <c r="L14" s="308"/>
      <c r="M14" s="308"/>
      <c r="N14" s="308"/>
      <c r="O14" s="308"/>
      <c r="P14" s="308"/>
      <c r="Q14" s="308"/>
      <c r="R14" s="308"/>
      <c r="S14" s="308"/>
      <c r="T14" s="308"/>
      <c r="U14" s="308"/>
      <c r="V14" s="308"/>
      <c r="W14" s="308"/>
      <c r="X14" s="308"/>
      <c r="Y14" s="308"/>
      <c r="Z14" s="308"/>
      <c r="AA14" s="308"/>
      <c r="AB14" s="308"/>
      <c r="AC14" s="308"/>
      <c r="AD14" s="308"/>
      <c r="AE14" s="308"/>
      <c r="AF14" s="308"/>
      <c r="AG14" s="308"/>
      <c r="AH14" s="308"/>
      <c r="AI14" s="308"/>
      <c r="AJ14" s="309"/>
      <c r="AK14" s="310">
        <v>0.2</v>
      </c>
      <c r="AL14" s="311"/>
      <c r="AM14" s="311"/>
      <c r="AN14" s="311"/>
      <c r="AO14" s="311"/>
      <c r="AP14" s="311"/>
      <c r="AQ14" s="311"/>
      <c r="AR14" s="311"/>
      <c r="AS14" s="311"/>
      <c r="AT14" s="312"/>
      <c r="AU14" s="236">
        <f>AU8</f>
        <v>97089632.719999999</v>
      </c>
      <c r="AV14" s="242"/>
      <c r="AW14" s="242"/>
      <c r="AX14" s="242"/>
      <c r="AY14" s="242"/>
      <c r="AZ14" s="242"/>
      <c r="BA14" s="242"/>
      <c r="BB14" s="242"/>
      <c r="BC14" s="242"/>
      <c r="BD14" s="242"/>
      <c r="BE14" s="242"/>
      <c r="BF14" s="242"/>
      <c r="BG14" s="242"/>
      <c r="BH14" s="236">
        <v>194179.28</v>
      </c>
      <c r="BI14" s="242"/>
      <c r="BJ14" s="242"/>
      <c r="BK14" s="242"/>
      <c r="BL14" s="242"/>
      <c r="BM14" s="242"/>
      <c r="BN14" s="242"/>
      <c r="BO14" s="242"/>
      <c r="BP14" s="242"/>
      <c r="BQ14" s="243"/>
      <c r="BR14" s="225">
        <f>175662.36+7896.24+354.18+4727.46+80</f>
        <v>188720.23999999996</v>
      </c>
      <c r="BS14" s="226"/>
      <c r="BT14" s="226"/>
      <c r="BU14" s="226"/>
      <c r="BV14" s="226"/>
      <c r="BW14" s="226"/>
      <c r="BX14" s="226"/>
      <c r="BY14" s="226"/>
      <c r="BZ14" s="226"/>
      <c r="CA14" s="226"/>
      <c r="CB14" s="226"/>
      <c r="CC14" s="226"/>
      <c r="CD14" s="226"/>
      <c r="CE14" s="226"/>
      <c r="CF14" s="227"/>
      <c r="CG14" s="225">
        <v>3763.13</v>
      </c>
      <c r="CH14" s="226"/>
      <c r="CI14" s="226"/>
      <c r="CJ14" s="226"/>
      <c r="CK14" s="226"/>
      <c r="CL14" s="226"/>
      <c r="CM14" s="226"/>
      <c r="CN14" s="226"/>
      <c r="CO14" s="226"/>
      <c r="CP14" s="226"/>
      <c r="CQ14" s="226"/>
      <c r="CR14" s="226"/>
      <c r="CS14" s="226"/>
      <c r="CT14" s="226"/>
      <c r="CU14" s="226"/>
      <c r="CV14" s="226"/>
      <c r="CW14" s="227"/>
      <c r="CX14" s="225">
        <v>1695.91</v>
      </c>
      <c r="CY14" s="226"/>
      <c r="CZ14" s="226"/>
      <c r="DA14" s="226"/>
      <c r="DB14" s="226"/>
      <c r="DC14" s="226"/>
      <c r="DD14" s="226"/>
      <c r="DE14" s="226"/>
      <c r="DF14" s="226"/>
      <c r="DG14" s="226"/>
      <c r="DH14" s="226"/>
      <c r="DI14" s="226"/>
      <c r="DJ14" s="227"/>
      <c r="DK14" s="225"/>
      <c r="DL14" s="226"/>
      <c r="DM14" s="226"/>
      <c r="DN14" s="226"/>
      <c r="DO14" s="226"/>
      <c r="DP14" s="226"/>
      <c r="DQ14" s="226"/>
      <c r="DR14" s="226"/>
      <c r="DS14" s="226"/>
      <c r="DT14" s="226"/>
      <c r="DU14" s="226"/>
      <c r="DV14" s="227"/>
    </row>
    <row r="15" spans="1:126" s="61" customFormat="1" ht="82.5" hidden="1" customHeight="1" x14ac:dyDescent="0.3">
      <c r="A15" s="244" t="s">
        <v>477</v>
      </c>
      <c r="B15" s="245"/>
      <c r="C15" s="245"/>
      <c r="D15" s="245"/>
      <c r="E15" s="245"/>
      <c r="F15" s="246"/>
      <c r="G15" s="308" t="s">
        <v>478</v>
      </c>
      <c r="H15" s="308"/>
      <c r="I15" s="308"/>
      <c r="J15" s="308"/>
      <c r="K15" s="308"/>
      <c r="L15" s="308"/>
      <c r="M15" s="308"/>
      <c r="N15" s="308"/>
      <c r="O15" s="308"/>
      <c r="P15" s="308"/>
      <c r="Q15" s="308"/>
      <c r="R15" s="308"/>
      <c r="S15" s="308"/>
      <c r="T15" s="308"/>
      <c r="U15" s="308"/>
      <c r="V15" s="308"/>
      <c r="W15" s="308"/>
      <c r="X15" s="308"/>
      <c r="Y15" s="308"/>
      <c r="Z15" s="308"/>
      <c r="AA15" s="308"/>
      <c r="AB15" s="308"/>
      <c r="AC15" s="308"/>
      <c r="AD15" s="308"/>
      <c r="AE15" s="308"/>
      <c r="AF15" s="308"/>
      <c r="AG15" s="308"/>
      <c r="AH15" s="308"/>
      <c r="AI15" s="308"/>
      <c r="AJ15" s="309"/>
      <c r="AK15" s="313"/>
      <c r="AL15" s="314"/>
      <c r="AM15" s="314"/>
      <c r="AN15" s="314"/>
      <c r="AO15" s="314"/>
      <c r="AP15" s="314"/>
      <c r="AQ15" s="314"/>
      <c r="AR15" s="314"/>
      <c r="AS15" s="314"/>
      <c r="AT15" s="315"/>
      <c r="AU15" s="225"/>
      <c r="AV15" s="226"/>
      <c r="AW15" s="226"/>
      <c r="AX15" s="226"/>
      <c r="AY15" s="226"/>
      <c r="AZ15" s="226"/>
      <c r="BA15" s="226"/>
      <c r="BB15" s="226"/>
      <c r="BC15" s="226"/>
      <c r="BD15" s="226"/>
      <c r="BE15" s="226"/>
      <c r="BF15" s="226"/>
      <c r="BG15" s="226"/>
      <c r="BH15" s="225"/>
      <c r="BI15" s="226"/>
      <c r="BJ15" s="226"/>
      <c r="BK15" s="226"/>
      <c r="BL15" s="226"/>
      <c r="BM15" s="226"/>
      <c r="BN15" s="226"/>
      <c r="BO15" s="226"/>
      <c r="BP15" s="226"/>
      <c r="BQ15" s="227"/>
      <c r="BR15" s="225"/>
      <c r="BS15" s="226"/>
      <c r="BT15" s="226"/>
      <c r="BU15" s="226"/>
      <c r="BV15" s="226"/>
      <c r="BW15" s="226"/>
      <c r="BX15" s="226"/>
      <c r="BY15" s="226"/>
      <c r="BZ15" s="226"/>
      <c r="CA15" s="226"/>
      <c r="CB15" s="226"/>
      <c r="CC15" s="226"/>
      <c r="CD15" s="226"/>
      <c r="CE15" s="226"/>
      <c r="CF15" s="227"/>
      <c r="CG15" s="225"/>
      <c r="CH15" s="226"/>
      <c r="CI15" s="226"/>
      <c r="CJ15" s="226"/>
      <c r="CK15" s="226"/>
      <c r="CL15" s="226"/>
      <c r="CM15" s="226"/>
      <c r="CN15" s="226"/>
      <c r="CO15" s="226"/>
      <c r="CP15" s="226"/>
      <c r="CQ15" s="226"/>
      <c r="CR15" s="226"/>
      <c r="CS15" s="226"/>
      <c r="CT15" s="226"/>
      <c r="CU15" s="226"/>
      <c r="CV15" s="226"/>
      <c r="CW15" s="227"/>
      <c r="CX15" s="225"/>
      <c r="CY15" s="226"/>
      <c r="CZ15" s="226"/>
      <c r="DA15" s="226"/>
      <c r="DB15" s="226"/>
      <c r="DC15" s="226"/>
      <c r="DD15" s="226"/>
      <c r="DE15" s="226"/>
      <c r="DF15" s="226"/>
      <c r="DG15" s="226"/>
      <c r="DH15" s="226"/>
      <c r="DI15" s="226"/>
      <c r="DJ15" s="227"/>
      <c r="DK15" s="225"/>
      <c r="DL15" s="226"/>
      <c r="DM15" s="226"/>
      <c r="DN15" s="226"/>
      <c r="DO15" s="226"/>
      <c r="DP15" s="226"/>
      <c r="DQ15" s="226"/>
      <c r="DR15" s="226"/>
      <c r="DS15" s="226"/>
      <c r="DT15" s="226"/>
      <c r="DU15" s="226"/>
      <c r="DV15" s="227"/>
    </row>
    <row r="16" spans="1:126" s="61" customFormat="1" ht="54" hidden="1" customHeight="1" x14ac:dyDescent="0.3">
      <c r="A16" s="244" t="s">
        <v>37</v>
      </c>
      <c r="B16" s="245"/>
      <c r="C16" s="245"/>
      <c r="D16" s="245"/>
      <c r="E16" s="245"/>
      <c r="F16" s="246"/>
      <c r="G16" s="308" t="s">
        <v>479</v>
      </c>
      <c r="H16" s="308"/>
      <c r="I16" s="308"/>
      <c r="J16" s="308"/>
      <c r="K16" s="308"/>
      <c r="L16" s="308"/>
      <c r="M16" s="308"/>
      <c r="N16" s="308"/>
      <c r="O16" s="308"/>
      <c r="P16" s="308"/>
      <c r="Q16" s="308"/>
      <c r="R16" s="308"/>
      <c r="S16" s="308"/>
      <c r="T16" s="308"/>
      <c r="U16" s="308"/>
      <c r="V16" s="308"/>
      <c r="W16" s="308"/>
      <c r="X16" s="308"/>
      <c r="Y16" s="308"/>
      <c r="Z16" s="308"/>
      <c r="AA16" s="308"/>
      <c r="AB16" s="308"/>
      <c r="AC16" s="308"/>
      <c r="AD16" s="308"/>
      <c r="AE16" s="308"/>
      <c r="AF16" s="308"/>
      <c r="AG16" s="308"/>
      <c r="AH16" s="308"/>
      <c r="AI16" s="308"/>
      <c r="AJ16" s="309"/>
      <c r="AK16" s="313" t="s">
        <v>438</v>
      </c>
      <c r="AL16" s="314"/>
      <c r="AM16" s="314"/>
      <c r="AN16" s="314"/>
      <c r="AO16" s="314"/>
      <c r="AP16" s="314"/>
      <c r="AQ16" s="314"/>
      <c r="AR16" s="314"/>
      <c r="AS16" s="314"/>
      <c r="AT16" s="315"/>
      <c r="AU16" s="225" t="s">
        <v>438</v>
      </c>
      <c r="AV16" s="226"/>
      <c r="AW16" s="226"/>
      <c r="AX16" s="226"/>
      <c r="AY16" s="226"/>
      <c r="AZ16" s="226"/>
      <c r="BA16" s="226"/>
      <c r="BB16" s="226"/>
      <c r="BC16" s="226"/>
      <c r="BD16" s="226"/>
      <c r="BE16" s="226"/>
      <c r="BF16" s="226"/>
      <c r="BG16" s="226"/>
      <c r="BH16" s="225"/>
      <c r="BI16" s="226"/>
      <c r="BJ16" s="226"/>
      <c r="BK16" s="226"/>
      <c r="BL16" s="226"/>
      <c r="BM16" s="226"/>
      <c r="BN16" s="226"/>
      <c r="BO16" s="226"/>
      <c r="BP16" s="226"/>
      <c r="BQ16" s="227"/>
      <c r="BR16" s="225"/>
      <c r="BS16" s="226"/>
      <c r="BT16" s="226"/>
      <c r="BU16" s="226"/>
      <c r="BV16" s="226"/>
      <c r="BW16" s="226"/>
      <c r="BX16" s="226"/>
      <c r="BY16" s="226"/>
      <c r="BZ16" s="226"/>
      <c r="CA16" s="226"/>
      <c r="CB16" s="226"/>
      <c r="CC16" s="226"/>
      <c r="CD16" s="226"/>
      <c r="CE16" s="226"/>
      <c r="CF16" s="227"/>
      <c r="CG16" s="225"/>
      <c r="CH16" s="226"/>
      <c r="CI16" s="226"/>
      <c r="CJ16" s="226"/>
      <c r="CK16" s="226"/>
      <c r="CL16" s="226"/>
      <c r="CM16" s="226"/>
      <c r="CN16" s="226"/>
      <c r="CO16" s="226"/>
      <c r="CP16" s="226"/>
      <c r="CQ16" s="226"/>
      <c r="CR16" s="226"/>
      <c r="CS16" s="226"/>
      <c r="CT16" s="226"/>
      <c r="CU16" s="226"/>
      <c r="CV16" s="226"/>
      <c r="CW16" s="227"/>
      <c r="CX16" s="225"/>
      <c r="CY16" s="226"/>
      <c r="CZ16" s="226"/>
      <c r="DA16" s="226"/>
      <c r="DB16" s="226"/>
      <c r="DC16" s="226"/>
      <c r="DD16" s="226"/>
      <c r="DE16" s="226"/>
      <c r="DF16" s="226"/>
      <c r="DG16" s="226"/>
      <c r="DH16" s="226"/>
      <c r="DI16" s="226"/>
      <c r="DJ16" s="227"/>
      <c r="DK16" s="225"/>
      <c r="DL16" s="226"/>
      <c r="DM16" s="226"/>
      <c r="DN16" s="226"/>
      <c r="DO16" s="226"/>
      <c r="DP16" s="226"/>
      <c r="DQ16" s="226"/>
      <c r="DR16" s="226"/>
      <c r="DS16" s="226"/>
      <c r="DT16" s="226"/>
      <c r="DU16" s="226"/>
      <c r="DV16" s="227"/>
    </row>
    <row r="17" spans="1:126" s="61" customFormat="1" ht="25.5" hidden="1" customHeight="1" x14ac:dyDescent="0.3">
      <c r="A17" s="244" t="s">
        <v>321</v>
      </c>
      <c r="B17" s="245"/>
      <c r="C17" s="245"/>
      <c r="D17" s="245"/>
      <c r="E17" s="245"/>
      <c r="F17" s="246"/>
      <c r="G17" s="308" t="s">
        <v>480</v>
      </c>
      <c r="H17" s="308"/>
      <c r="I17" s="308"/>
      <c r="J17" s="308"/>
      <c r="K17" s="308"/>
      <c r="L17" s="308"/>
      <c r="M17" s="308"/>
      <c r="N17" s="308"/>
      <c r="O17" s="308"/>
      <c r="P17" s="308"/>
      <c r="Q17" s="308"/>
      <c r="R17" s="308"/>
      <c r="S17" s="308"/>
      <c r="T17" s="308"/>
      <c r="U17" s="308"/>
      <c r="V17" s="308"/>
      <c r="W17" s="308"/>
      <c r="X17" s="308"/>
      <c r="Y17" s="308"/>
      <c r="Z17" s="308"/>
      <c r="AA17" s="308"/>
      <c r="AB17" s="308"/>
      <c r="AC17" s="308"/>
      <c r="AD17" s="308"/>
      <c r="AE17" s="308"/>
      <c r="AF17" s="308"/>
      <c r="AG17" s="308"/>
      <c r="AH17" s="308"/>
      <c r="AI17" s="308"/>
      <c r="AJ17" s="309"/>
      <c r="AK17" s="310" t="s">
        <v>438</v>
      </c>
      <c r="AL17" s="311"/>
      <c r="AM17" s="311"/>
      <c r="AN17" s="311"/>
      <c r="AO17" s="311"/>
      <c r="AP17" s="311"/>
      <c r="AQ17" s="311"/>
      <c r="AR17" s="311"/>
      <c r="AS17" s="311"/>
      <c r="AT17" s="312"/>
      <c r="AU17" s="225" t="s">
        <v>438</v>
      </c>
      <c r="AV17" s="226"/>
      <c r="AW17" s="226"/>
      <c r="AX17" s="226"/>
      <c r="AY17" s="226"/>
      <c r="AZ17" s="226"/>
      <c r="BA17" s="226"/>
      <c r="BB17" s="226"/>
      <c r="BC17" s="226"/>
      <c r="BD17" s="226"/>
      <c r="BE17" s="226"/>
      <c r="BF17" s="226"/>
      <c r="BG17" s="226"/>
      <c r="BH17" s="225"/>
      <c r="BI17" s="226"/>
      <c r="BJ17" s="226"/>
      <c r="BK17" s="226"/>
      <c r="BL17" s="226"/>
      <c r="BM17" s="226"/>
      <c r="BN17" s="226"/>
      <c r="BO17" s="226"/>
      <c r="BP17" s="226"/>
      <c r="BQ17" s="227"/>
      <c r="BR17" s="225"/>
      <c r="BS17" s="226"/>
      <c r="BT17" s="226"/>
      <c r="BU17" s="226"/>
      <c r="BV17" s="226"/>
      <c r="BW17" s="226"/>
      <c r="BX17" s="226"/>
      <c r="BY17" s="226"/>
      <c r="BZ17" s="226"/>
      <c r="CA17" s="226"/>
      <c r="CB17" s="226"/>
      <c r="CC17" s="226"/>
      <c r="CD17" s="226"/>
      <c r="CE17" s="226"/>
      <c r="CF17" s="227"/>
      <c r="CG17" s="225"/>
      <c r="CH17" s="226"/>
      <c r="CI17" s="226"/>
      <c r="CJ17" s="226"/>
      <c r="CK17" s="226"/>
      <c r="CL17" s="226"/>
      <c r="CM17" s="226"/>
      <c r="CN17" s="226"/>
      <c r="CO17" s="226"/>
      <c r="CP17" s="226"/>
      <c r="CQ17" s="226"/>
      <c r="CR17" s="226"/>
      <c r="CS17" s="226"/>
      <c r="CT17" s="226"/>
      <c r="CU17" s="226"/>
      <c r="CV17" s="226"/>
      <c r="CW17" s="227"/>
      <c r="CX17" s="225"/>
      <c r="CY17" s="226"/>
      <c r="CZ17" s="226"/>
      <c r="DA17" s="226"/>
      <c r="DB17" s="226"/>
      <c r="DC17" s="226"/>
      <c r="DD17" s="226"/>
      <c r="DE17" s="226"/>
      <c r="DF17" s="226"/>
      <c r="DG17" s="226"/>
      <c r="DH17" s="226"/>
      <c r="DI17" s="226"/>
      <c r="DJ17" s="227"/>
      <c r="DK17" s="225"/>
      <c r="DL17" s="226"/>
      <c r="DM17" s="226"/>
      <c r="DN17" s="226"/>
      <c r="DO17" s="226"/>
      <c r="DP17" s="226"/>
      <c r="DQ17" s="226"/>
      <c r="DR17" s="226"/>
      <c r="DS17" s="226"/>
      <c r="DT17" s="226"/>
      <c r="DU17" s="226"/>
      <c r="DV17" s="227"/>
    </row>
    <row r="18" spans="1:126" s="61" customFormat="1" ht="39" hidden="1" customHeight="1" x14ac:dyDescent="0.3">
      <c r="A18" s="244" t="s">
        <v>481</v>
      </c>
      <c r="B18" s="245"/>
      <c r="C18" s="245"/>
      <c r="D18" s="245"/>
      <c r="E18" s="245"/>
      <c r="F18" s="246"/>
      <c r="G18" s="308" t="s">
        <v>482</v>
      </c>
      <c r="H18" s="308"/>
      <c r="I18" s="308"/>
      <c r="J18" s="308"/>
      <c r="K18" s="308"/>
      <c r="L18" s="308"/>
      <c r="M18" s="308"/>
      <c r="N18" s="308"/>
      <c r="O18" s="308"/>
      <c r="P18" s="308"/>
      <c r="Q18" s="308"/>
      <c r="R18" s="308"/>
      <c r="S18" s="308"/>
      <c r="T18" s="308"/>
      <c r="U18" s="308"/>
      <c r="V18" s="308"/>
      <c r="W18" s="308"/>
      <c r="X18" s="308"/>
      <c r="Y18" s="308"/>
      <c r="Z18" s="308"/>
      <c r="AA18" s="308"/>
      <c r="AB18" s="308"/>
      <c r="AC18" s="308"/>
      <c r="AD18" s="308"/>
      <c r="AE18" s="308"/>
      <c r="AF18" s="308"/>
      <c r="AG18" s="308"/>
      <c r="AH18" s="308"/>
      <c r="AI18" s="308"/>
      <c r="AJ18" s="309"/>
      <c r="AK18" s="310" t="s">
        <v>438</v>
      </c>
      <c r="AL18" s="311"/>
      <c r="AM18" s="311"/>
      <c r="AN18" s="311"/>
      <c r="AO18" s="311"/>
      <c r="AP18" s="311"/>
      <c r="AQ18" s="311"/>
      <c r="AR18" s="311"/>
      <c r="AS18" s="311"/>
      <c r="AT18" s="312"/>
      <c r="AU18" s="225" t="s">
        <v>438</v>
      </c>
      <c r="AV18" s="226"/>
      <c r="AW18" s="226"/>
      <c r="AX18" s="226"/>
      <c r="AY18" s="226"/>
      <c r="AZ18" s="226"/>
      <c r="BA18" s="226"/>
      <c r="BB18" s="226"/>
      <c r="BC18" s="226"/>
      <c r="BD18" s="226"/>
      <c r="BE18" s="226"/>
      <c r="BF18" s="226"/>
      <c r="BG18" s="226"/>
      <c r="BH18" s="225"/>
      <c r="BI18" s="226"/>
      <c r="BJ18" s="226"/>
      <c r="BK18" s="226"/>
      <c r="BL18" s="226"/>
      <c r="BM18" s="226"/>
      <c r="BN18" s="226"/>
      <c r="BO18" s="226"/>
      <c r="BP18" s="226"/>
      <c r="BQ18" s="227"/>
      <c r="BR18" s="225"/>
      <c r="BS18" s="226"/>
      <c r="BT18" s="226"/>
      <c r="BU18" s="226"/>
      <c r="BV18" s="226"/>
      <c r="BW18" s="226"/>
      <c r="BX18" s="226"/>
      <c r="BY18" s="226"/>
      <c r="BZ18" s="226"/>
      <c r="CA18" s="226"/>
      <c r="CB18" s="226"/>
      <c r="CC18" s="226"/>
      <c r="CD18" s="226"/>
      <c r="CE18" s="226"/>
      <c r="CF18" s="227"/>
      <c r="CG18" s="225"/>
      <c r="CH18" s="226"/>
      <c r="CI18" s="226"/>
      <c r="CJ18" s="226"/>
      <c r="CK18" s="226"/>
      <c r="CL18" s="226"/>
      <c r="CM18" s="226"/>
      <c r="CN18" s="226"/>
      <c r="CO18" s="226"/>
      <c r="CP18" s="226"/>
      <c r="CQ18" s="226"/>
      <c r="CR18" s="226"/>
      <c r="CS18" s="226"/>
      <c r="CT18" s="226"/>
      <c r="CU18" s="226"/>
      <c r="CV18" s="226"/>
      <c r="CW18" s="227"/>
      <c r="CX18" s="225"/>
      <c r="CY18" s="226"/>
      <c r="CZ18" s="226"/>
      <c r="DA18" s="226"/>
      <c r="DB18" s="226"/>
      <c r="DC18" s="226"/>
      <c r="DD18" s="226"/>
      <c r="DE18" s="226"/>
      <c r="DF18" s="226"/>
      <c r="DG18" s="226"/>
      <c r="DH18" s="226"/>
      <c r="DI18" s="226"/>
      <c r="DJ18" s="227"/>
      <c r="DK18" s="225"/>
      <c r="DL18" s="226"/>
      <c r="DM18" s="226"/>
      <c r="DN18" s="226"/>
      <c r="DO18" s="226"/>
      <c r="DP18" s="226"/>
      <c r="DQ18" s="226"/>
      <c r="DR18" s="226"/>
      <c r="DS18" s="226"/>
      <c r="DT18" s="226"/>
      <c r="DU18" s="226"/>
      <c r="DV18" s="227"/>
    </row>
    <row r="19" spans="1:126" s="61" customFormat="1" ht="39" hidden="1" customHeight="1" x14ac:dyDescent="0.3">
      <c r="A19" s="244" t="s">
        <v>38</v>
      </c>
      <c r="B19" s="245"/>
      <c r="C19" s="245"/>
      <c r="D19" s="245"/>
      <c r="E19" s="245"/>
      <c r="F19" s="246"/>
      <c r="G19" s="308" t="s">
        <v>483</v>
      </c>
      <c r="H19" s="308"/>
      <c r="I19" s="308"/>
      <c r="J19" s="308"/>
      <c r="K19" s="308"/>
      <c r="L19" s="308"/>
      <c r="M19" s="308"/>
      <c r="N19" s="308"/>
      <c r="O19" s="308"/>
      <c r="P19" s="308"/>
      <c r="Q19" s="308"/>
      <c r="R19" s="308"/>
      <c r="S19" s="308"/>
      <c r="T19" s="308"/>
      <c r="U19" s="308"/>
      <c r="V19" s="308"/>
      <c r="W19" s="308"/>
      <c r="X19" s="308"/>
      <c r="Y19" s="308"/>
      <c r="Z19" s="308"/>
      <c r="AA19" s="308"/>
      <c r="AB19" s="308"/>
      <c r="AC19" s="308"/>
      <c r="AD19" s="308"/>
      <c r="AE19" s="308"/>
      <c r="AF19" s="308"/>
      <c r="AG19" s="308"/>
      <c r="AH19" s="308"/>
      <c r="AI19" s="308"/>
      <c r="AJ19" s="309"/>
      <c r="AK19" s="310">
        <v>4.0999999999999996</v>
      </c>
      <c r="AL19" s="311"/>
      <c r="AM19" s="311"/>
      <c r="AN19" s="311"/>
      <c r="AO19" s="311"/>
      <c r="AP19" s="311"/>
      <c r="AQ19" s="311"/>
      <c r="AR19" s="311"/>
      <c r="AS19" s="311"/>
      <c r="AT19" s="312"/>
      <c r="AU19" s="225"/>
      <c r="AV19" s="226"/>
      <c r="AW19" s="226"/>
      <c r="AX19" s="226"/>
      <c r="AY19" s="226"/>
      <c r="AZ19" s="226"/>
      <c r="BA19" s="226"/>
      <c r="BB19" s="226"/>
      <c r="BC19" s="226"/>
      <c r="BD19" s="226"/>
      <c r="BE19" s="226"/>
      <c r="BF19" s="226"/>
      <c r="BG19" s="226"/>
      <c r="BH19" s="225"/>
      <c r="BI19" s="226"/>
      <c r="BJ19" s="226"/>
      <c r="BK19" s="226"/>
      <c r="BL19" s="226"/>
      <c r="BM19" s="226"/>
      <c r="BN19" s="226"/>
      <c r="BO19" s="226"/>
      <c r="BP19" s="226"/>
      <c r="BQ19" s="227"/>
      <c r="BR19" s="225"/>
      <c r="BS19" s="226"/>
      <c r="BT19" s="226"/>
      <c r="BU19" s="226"/>
      <c r="BV19" s="226"/>
      <c r="BW19" s="226"/>
      <c r="BX19" s="226"/>
      <c r="BY19" s="226"/>
      <c r="BZ19" s="226"/>
      <c r="CA19" s="226"/>
      <c r="CB19" s="226"/>
      <c r="CC19" s="226"/>
      <c r="CD19" s="226"/>
      <c r="CE19" s="226"/>
      <c r="CF19" s="227"/>
      <c r="CG19" s="225"/>
      <c r="CH19" s="226"/>
      <c r="CI19" s="226"/>
      <c r="CJ19" s="226"/>
      <c r="CK19" s="226"/>
      <c r="CL19" s="226"/>
      <c r="CM19" s="226"/>
      <c r="CN19" s="226"/>
      <c r="CO19" s="226"/>
      <c r="CP19" s="226"/>
      <c r="CQ19" s="226"/>
      <c r="CR19" s="226"/>
      <c r="CS19" s="226"/>
      <c r="CT19" s="226"/>
      <c r="CU19" s="226"/>
      <c r="CV19" s="226"/>
      <c r="CW19" s="227"/>
      <c r="CX19" s="225"/>
      <c r="CY19" s="226"/>
      <c r="CZ19" s="226"/>
      <c r="DA19" s="226"/>
      <c r="DB19" s="226"/>
      <c r="DC19" s="226"/>
      <c r="DD19" s="226"/>
      <c r="DE19" s="226"/>
      <c r="DF19" s="226"/>
      <c r="DG19" s="226"/>
      <c r="DH19" s="226"/>
      <c r="DI19" s="226"/>
      <c r="DJ19" s="227"/>
      <c r="DK19" s="225"/>
      <c r="DL19" s="226"/>
      <c r="DM19" s="226"/>
      <c r="DN19" s="226"/>
      <c r="DO19" s="226"/>
      <c r="DP19" s="226"/>
      <c r="DQ19" s="226"/>
      <c r="DR19" s="226"/>
      <c r="DS19" s="226"/>
      <c r="DT19" s="226"/>
      <c r="DU19" s="226"/>
      <c r="DV19" s="227"/>
    </row>
    <row r="20" spans="1:126" s="61" customFormat="1" ht="54.75" customHeight="1" x14ac:dyDescent="0.3">
      <c r="A20" s="244" t="s">
        <v>37</v>
      </c>
      <c r="B20" s="245"/>
      <c r="C20" s="245"/>
      <c r="D20" s="245"/>
      <c r="E20" s="245"/>
      <c r="F20" s="246"/>
      <c r="G20" s="308" t="s">
        <v>484</v>
      </c>
      <c r="H20" s="308"/>
      <c r="I20" s="308"/>
      <c r="J20" s="308"/>
      <c r="K20" s="308"/>
      <c r="L20" s="308"/>
      <c r="M20" s="308"/>
      <c r="N20" s="308"/>
      <c r="O20" s="308"/>
      <c r="P20" s="308"/>
      <c r="Q20" s="308"/>
      <c r="R20" s="308"/>
      <c r="S20" s="308"/>
      <c r="T20" s="308"/>
      <c r="U20" s="308"/>
      <c r="V20" s="308"/>
      <c r="W20" s="308"/>
      <c r="X20" s="308"/>
      <c r="Y20" s="308"/>
      <c r="Z20" s="308"/>
      <c r="AA20" s="308"/>
      <c r="AB20" s="308"/>
      <c r="AC20" s="308"/>
      <c r="AD20" s="308"/>
      <c r="AE20" s="308"/>
      <c r="AF20" s="308"/>
      <c r="AG20" s="308"/>
      <c r="AH20" s="308"/>
      <c r="AI20" s="308"/>
      <c r="AJ20" s="309"/>
      <c r="AK20" s="310">
        <v>5.0999999999999996</v>
      </c>
      <c r="AL20" s="311"/>
      <c r="AM20" s="311"/>
      <c r="AN20" s="311"/>
      <c r="AO20" s="311"/>
      <c r="AP20" s="311"/>
      <c r="AQ20" s="311"/>
      <c r="AR20" s="311"/>
      <c r="AS20" s="311"/>
      <c r="AT20" s="312"/>
      <c r="AU20" s="236">
        <f>AU8</f>
        <v>97089632.719999999</v>
      </c>
      <c r="AV20" s="242"/>
      <c r="AW20" s="242"/>
      <c r="AX20" s="242"/>
      <c r="AY20" s="242"/>
      <c r="AZ20" s="242"/>
      <c r="BA20" s="242"/>
      <c r="BB20" s="242"/>
      <c r="BC20" s="242"/>
      <c r="BD20" s="242"/>
      <c r="BE20" s="242"/>
      <c r="BF20" s="242"/>
      <c r="BG20" s="242"/>
      <c r="BH20" s="236">
        <v>4951571.29</v>
      </c>
      <c r="BI20" s="242"/>
      <c r="BJ20" s="242"/>
      <c r="BK20" s="242"/>
      <c r="BL20" s="242"/>
      <c r="BM20" s="242"/>
      <c r="BN20" s="242"/>
      <c r="BO20" s="242"/>
      <c r="BP20" s="242"/>
      <c r="BQ20" s="243"/>
      <c r="BR20" s="225">
        <f>4479390.32+201354.29+9031.4+120550.07+2040</f>
        <v>4812366.080000001</v>
      </c>
      <c r="BS20" s="226"/>
      <c r="BT20" s="226"/>
      <c r="BU20" s="226"/>
      <c r="BV20" s="226"/>
      <c r="BW20" s="226"/>
      <c r="BX20" s="226"/>
      <c r="BY20" s="226"/>
      <c r="BZ20" s="226"/>
      <c r="CA20" s="226"/>
      <c r="CB20" s="226"/>
      <c r="CC20" s="226"/>
      <c r="CD20" s="226"/>
      <c r="CE20" s="226"/>
      <c r="CF20" s="227"/>
      <c r="CG20" s="225">
        <v>95959.62</v>
      </c>
      <c r="CH20" s="226"/>
      <c r="CI20" s="226"/>
      <c r="CJ20" s="226"/>
      <c r="CK20" s="226"/>
      <c r="CL20" s="226"/>
      <c r="CM20" s="226"/>
      <c r="CN20" s="226"/>
      <c r="CO20" s="226"/>
      <c r="CP20" s="226"/>
      <c r="CQ20" s="226"/>
      <c r="CR20" s="226"/>
      <c r="CS20" s="226"/>
      <c r="CT20" s="226"/>
      <c r="CU20" s="226"/>
      <c r="CV20" s="226"/>
      <c r="CW20" s="227"/>
      <c r="CX20" s="225">
        <v>43245.59</v>
      </c>
      <c r="CY20" s="226"/>
      <c r="CZ20" s="226"/>
      <c r="DA20" s="226"/>
      <c r="DB20" s="226"/>
      <c r="DC20" s="226"/>
      <c r="DD20" s="226"/>
      <c r="DE20" s="226"/>
      <c r="DF20" s="226"/>
      <c r="DG20" s="226"/>
      <c r="DH20" s="226"/>
      <c r="DI20" s="226"/>
      <c r="DJ20" s="227"/>
      <c r="DK20" s="225"/>
      <c r="DL20" s="226"/>
      <c r="DM20" s="226"/>
      <c r="DN20" s="226"/>
      <c r="DO20" s="226"/>
      <c r="DP20" s="226"/>
      <c r="DQ20" s="226"/>
      <c r="DR20" s="226"/>
      <c r="DS20" s="226"/>
      <c r="DT20" s="226"/>
      <c r="DU20" s="226"/>
      <c r="DV20" s="227"/>
    </row>
    <row r="21" spans="1:126" s="61" customFormat="1" ht="68.25" hidden="1" customHeight="1" x14ac:dyDescent="0.3">
      <c r="A21" s="244" t="s">
        <v>287</v>
      </c>
      <c r="B21" s="245"/>
      <c r="C21" s="245"/>
      <c r="D21" s="245"/>
      <c r="E21" s="245"/>
      <c r="F21" s="246"/>
      <c r="G21" s="308" t="s">
        <v>485</v>
      </c>
      <c r="H21" s="308"/>
      <c r="I21" s="308"/>
      <c r="J21" s="308"/>
      <c r="K21" s="308"/>
      <c r="L21" s="308"/>
      <c r="M21" s="308"/>
      <c r="N21" s="308"/>
      <c r="O21" s="308"/>
      <c r="P21" s="308"/>
      <c r="Q21" s="308"/>
      <c r="R21" s="308"/>
      <c r="S21" s="308"/>
      <c r="T21" s="308"/>
      <c r="U21" s="308"/>
      <c r="V21" s="308"/>
      <c r="W21" s="308"/>
      <c r="X21" s="308"/>
      <c r="Y21" s="308"/>
      <c r="Z21" s="308"/>
      <c r="AA21" s="308"/>
      <c r="AB21" s="308"/>
      <c r="AC21" s="308"/>
      <c r="AD21" s="308"/>
      <c r="AE21" s="308"/>
      <c r="AF21" s="308"/>
      <c r="AG21" s="308"/>
      <c r="AH21" s="308"/>
      <c r="AI21" s="308"/>
      <c r="AJ21" s="309"/>
      <c r="AK21" s="310"/>
      <c r="AL21" s="311"/>
      <c r="AM21" s="311"/>
      <c r="AN21" s="311"/>
      <c r="AO21" s="311"/>
      <c r="AP21" s="311"/>
      <c r="AQ21" s="311"/>
      <c r="AR21" s="311"/>
      <c r="AS21" s="311"/>
      <c r="AT21" s="312"/>
      <c r="AU21" s="225"/>
      <c r="AV21" s="226"/>
      <c r="AW21" s="226"/>
      <c r="AX21" s="226"/>
      <c r="AY21" s="226"/>
      <c r="AZ21" s="226"/>
      <c r="BA21" s="226"/>
      <c r="BB21" s="226"/>
      <c r="BC21" s="226"/>
      <c r="BD21" s="226"/>
      <c r="BE21" s="226"/>
      <c r="BF21" s="226"/>
      <c r="BG21" s="226"/>
      <c r="BH21" s="225"/>
      <c r="BI21" s="226"/>
      <c r="BJ21" s="226"/>
      <c r="BK21" s="226"/>
      <c r="BL21" s="226"/>
      <c r="BM21" s="226"/>
      <c r="BN21" s="226"/>
      <c r="BO21" s="226"/>
      <c r="BP21" s="226"/>
      <c r="BQ21" s="227"/>
      <c r="BR21" s="225"/>
      <c r="BS21" s="226"/>
      <c r="BT21" s="226"/>
      <c r="BU21" s="226"/>
      <c r="BV21" s="226"/>
      <c r="BW21" s="226"/>
      <c r="BX21" s="226"/>
      <c r="BY21" s="226"/>
      <c r="BZ21" s="226"/>
      <c r="CA21" s="226"/>
      <c r="CB21" s="226"/>
      <c r="CC21" s="226"/>
      <c r="CD21" s="226"/>
      <c r="CE21" s="226"/>
      <c r="CF21" s="227"/>
      <c r="CG21" s="225"/>
      <c r="CH21" s="226"/>
      <c r="CI21" s="226"/>
      <c r="CJ21" s="226"/>
      <c r="CK21" s="226"/>
      <c r="CL21" s="226"/>
      <c r="CM21" s="226"/>
      <c r="CN21" s="226"/>
      <c r="CO21" s="226"/>
      <c r="CP21" s="226"/>
      <c r="CQ21" s="226"/>
      <c r="CR21" s="226"/>
      <c r="CS21" s="226"/>
      <c r="CT21" s="226"/>
      <c r="CU21" s="226"/>
      <c r="CV21" s="226"/>
      <c r="CW21" s="227"/>
      <c r="CX21" s="225"/>
      <c r="CY21" s="226"/>
      <c r="CZ21" s="226"/>
      <c r="DA21" s="226"/>
      <c r="DB21" s="226"/>
      <c r="DC21" s="226"/>
      <c r="DD21" s="226"/>
      <c r="DE21" s="226"/>
      <c r="DF21" s="226"/>
      <c r="DG21" s="226"/>
      <c r="DH21" s="226"/>
      <c r="DI21" s="226"/>
      <c r="DJ21" s="227"/>
      <c r="DK21" s="225"/>
      <c r="DL21" s="226"/>
      <c r="DM21" s="226"/>
      <c r="DN21" s="226"/>
      <c r="DO21" s="226"/>
      <c r="DP21" s="226"/>
      <c r="DQ21" s="226"/>
      <c r="DR21" s="226"/>
      <c r="DS21" s="226"/>
      <c r="DT21" s="226"/>
      <c r="DU21" s="226"/>
      <c r="DV21" s="227"/>
    </row>
    <row r="22" spans="1:126" s="61" customFormat="1" ht="16.5" customHeight="1" x14ac:dyDescent="0.3">
      <c r="A22" s="307" t="s">
        <v>371</v>
      </c>
      <c r="B22" s="277"/>
      <c r="C22" s="277"/>
      <c r="D22" s="277"/>
      <c r="E22" s="277"/>
      <c r="F22" s="277"/>
      <c r="G22" s="277"/>
      <c r="H22" s="277"/>
      <c r="I22" s="277"/>
      <c r="J22" s="277"/>
      <c r="K22" s="277"/>
      <c r="L22" s="277"/>
      <c r="M22" s="277"/>
      <c r="N22" s="277"/>
      <c r="O22" s="277"/>
      <c r="P22" s="277"/>
      <c r="Q22" s="277"/>
      <c r="R22" s="277"/>
      <c r="S22" s="277"/>
      <c r="T22" s="277"/>
      <c r="U22" s="277"/>
      <c r="V22" s="277"/>
      <c r="W22" s="277"/>
      <c r="X22" s="277"/>
      <c r="Y22" s="277"/>
      <c r="Z22" s="277"/>
      <c r="AA22" s="277"/>
      <c r="AB22" s="277"/>
      <c r="AC22" s="277"/>
      <c r="AD22" s="277"/>
      <c r="AE22" s="277"/>
      <c r="AF22" s="277"/>
      <c r="AG22" s="277"/>
      <c r="AH22" s="277"/>
      <c r="AI22" s="277"/>
      <c r="AJ22" s="277"/>
      <c r="AK22" s="277"/>
      <c r="AL22" s="277"/>
      <c r="AM22" s="277"/>
      <c r="AN22" s="277"/>
      <c r="AO22" s="277"/>
      <c r="AP22" s="277"/>
      <c r="AQ22" s="277"/>
      <c r="AR22" s="277"/>
      <c r="AS22" s="277"/>
      <c r="AT22" s="277"/>
      <c r="AU22" s="277"/>
      <c r="AV22" s="277"/>
      <c r="AW22" s="277"/>
      <c r="AX22" s="277"/>
      <c r="AY22" s="277"/>
      <c r="AZ22" s="277"/>
      <c r="BA22" s="277"/>
      <c r="BB22" s="277"/>
      <c r="BC22" s="277"/>
      <c r="BD22" s="277"/>
      <c r="BE22" s="277"/>
      <c r="BF22" s="277"/>
      <c r="BG22" s="278"/>
      <c r="BH22" s="237">
        <f>BR22+CG22+CX22</f>
        <v>29321069.120000001</v>
      </c>
      <c r="BI22" s="238"/>
      <c r="BJ22" s="238"/>
      <c r="BK22" s="238"/>
      <c r="BL22" s="238"/>
      <c r="BM22" s="238"/>
      <c r="BN22" s="238"/>
      <c r="BO22" s="238"/>
      <c r="BP22" s="238"/>
      <c r="BQ22" s="239"/>
      <c r="BR22" s="225">
        <f>BR20+BR11+BR7</f>
        <v>28496755.930000003</v>
      </c>
      <c r="BS22" s="226"/>
      <c r="BT22" s="226"/>
      <c r="BU22" s="226"/>
      <c r="BV22" s="226"/>
      <c r="BW22" s="226"/>
      <c r="BX22" s="226"/>
      <c r="BY22" s="226"/>
      <c r="BZ22" s="226"/>
      <c r="CA22" s="226"/>
      <c r="CB22" s="226"/>
      <c r="CC22" s="226"/>
      <c r="CD22" s="226"/>
      <c r="CE22" s="226"/>
      <c r="CF22" s="227"/>
      <c r="CG22" s="225">
        <f>CG7+CG11+CG20</f>
        <v>568231.47</v>
      </c>
      <c r="CH22" s="226"/>
      <c r="CI22" s="226"/>
      <c r="CJ22" s="226"/>
      <c r="CK22" s="226"/>
      <c r="CL22" s="226"/>
      <c r="CM22" s="226"/>
      <c r="CN22" s="226"/>
      <c r="CO22" s="226"/>
      <c r="CP22" s="226"/>
      <c r="CQ22" s="226"/>
      <c r="CR22" s="226"/>
      <c r="CS22" s="226"/>
      <c r="CT22" s="226"/>
      <c r="CU22" s="226"/>
      <c r="CV22" s="226"/>
      <c r="CW22" s="227"/>
      <c r="CX22" s="225">
        <f>CX20+CX11+CX7</f>
        <v>256081.72</v>
      </c>
      <c r="CY22" s="226"/>
      <c r="CZ22" s="226"/>
      <c r="DA22" s="226"/>
      <c r="DB22" s="226"/>
      <c r="DC22" s="226"/>
      <c r="DD22" s="226"/>
      <c r="DE22" s="226"/>
      <c r="DF22" s="226"/>
      <c r="DG22" s="226"/>
      <c r="DH22" s="226"/>
      <c r="DI22" s="226"/>
      <c r="DJ22" s="227"/>
      <c r="DK22" s="236"/>
      <c r="DL22" s="226"/>
      <c r="DM22" s="226"/>
      <c r="DN22" s="226"/>
      <c r="DO22" s="226"/>
      <c r="DP22" s="226"/>
      <c r="DQ22" s="226"/>
      <c r="DR22" s="226"/>
      <c r="DS22" s="226"/>
      <c r="DT22" s="226"/>
      <c r="DU22" s="226"/>
      <c r="DV22" s="227"/>
    </row>
    <row r="23" spans="1:126" ht="27" customHeight="1" x14ac:dyDescent="0.25">
      <c r="A23" s="304" t="s">
        <v>486</v>
      </c>
      <c r="B23" s="305"/>
      <c r="C23" s="305"/>
      <c r="D23" s="305"/>
      <c r="E23" s="305"/>
      <c r="F23" s="305"/>
      <c r="G23" s="305"/>
      <c r="H23" s="305"/>
      <c r="I23" s="305"/>
      <c r="J23" s="305"/>
      <c r="K23" s="305"/>
      <c r="L23" s="305"/>
      <c r="M23" s="305"/>
      <c r="N23" s="305"/>
      <c r="O23" s="305"/>
      <c r="P23" s="305"/>
      <c r="Q23" s="305"/>
      <c r="R23" s="305"/>
      <c r="S23" s="305"/>
      <c r="T23" s="305"/>
      <c r="U23" s="305"/>
      <c r="V23" s="305"/>
      <c r="W23" s="305"/>
      <c r="X23" s="305"/>
      <c r="Y23" s="305"/>
      <c r="Z23" s="305"/>
      <c r="AA23" s="305"/>
      <c r="AB23" s="305"/>
      <c r="AC23" s="305"/>
      <c r="AD23" s="305"/>
      <c r="AE23" s="305"/>
      <c r="AF23" s="305"/>
      <c r="AG23" s="305"/>
      <c r="AH23" s="305"/>
      <c r="AI23" s="305"/>
      <c r="AJ23" s="305"/>
      <c r="AK23" s="305"/>
      <c r="AL23" s="305"/>
      <c r="AM23" s="305"/>
      <c r="AN23" s="305"/>
      <c r="AO23" s="305"/>
      <c r="AP23" s="305"/>
      <c r="AQ23" s="305"/>
      <c r="AR23" s="305"/>
      <c r="AS23" s="305"/>
      <c r="AT23" s="305"/>
      <c r="AU23" s="305"/>
      <c r="AV23" s="305"/>
      <c r="AW23" s="305"/>
      <c r="AX23" s="305"/>
      <c r="AY23" s="305"/>
      <c r="AZ23" s="305"/>
      <c r="BA23" s="305"/>
      <c r="BB23" s="305"/>
      <c r="BC23" s="305"/>
      <c r="BD23" s="305"/>
      <c r="BE23" s="305"/>
      <c r="BF23" s="305"/>
      <c r="BG23" s="305"/>
      <c r="BH23" s="305"/>
      <c r="BI23" s="305"/>
      <c r="BJ23" s="305"/>
      <c r="BK23" s="305"/>
      <c r="BL23" s="305"/>
      <c r="BM23" s="305"/>
      <c r="BN23" s="305"/>
      <c r="BO23" s="305"/>
      <c r="BP23" s="305"/>
      <c r="BQ23" s="305"/>
      <c r="BR23" s="305"/>
      <c r="BS23" s="305"/>
      <c r="BT23" s="305"/>
      <c r="BU23" s="305"/>
      <c r="BV23" s="305"/>
      <c r="BW23" s="305"/>
      <c r="BX23" s="305"/>
      <c r="BY23" s="305"/>
      <c r="BZ23" s="305"/>
      <c r="CA23" s="305"/>
      <c r="CB23" s="305"/>
      <c r="CC23" s="305"/>
      <c r="CD23" s="305"/>
      <c r="CE23" s="305"/>
      <c r="CF23" s="305"/>
      <c r="CG23" s="305"/>
      <c r="CH23" s="305"/>
      <c r="CI23" s="305"/>
      <c r="CJ23" s="305"/>
      <c r="CK23" s="305"/>
      <c r="CL23" s="305"/>
      <c r="CM23" s="305"/>
      <c r="CN23" s="305"/>
      <c r="CO23" s="305"/>
      <c r="CP23" s="305"/>
      <c r="CQ23" s="305"/>
      <c r="CR23" s="305"/>
      <c r="CS23" s="305"/>
      <c r="CT23" s="305"/>
      <c r="CU23" s="305"/>
      <c r="CV23" s="305"/>
      <c r="CW23" s="305"/>
      <c r="CX23" s="305"/>
      <c r="CY23" s="305"/>
      <c r="CZ23" s="305"/>
      <c r="DA23" s="305"/>
      <c r="DB23" s="305"/>
      <c r="DC23" s="305"/>
      <c r="DD23" s="305"/>
      <c r="DE23" s="305"/>
      <c r="DF23" s="305"/>
      <c r="DG23" s="305"/>
      <c r="DH23" s="305"/>
      <c r="DI23" s="305"/>
      <c r="DJ23" s="305"/>
      <c r="DK23" s="305"/>
      <c r="DL23" s="305"/>
      <c r="DM23" s="305"/>
      <c r="DN23" s="305"/>
      <c r="DO23" s="305"/>
      <c r="DP23" s="305"/>
      <c r="DQ23" s="305"/>
      <c r="DR23" s="305"/>
      <c r="DS23" s="305"/>
      <c r="DT23" s="305"/>
      <c r="DU23" s="305"/>
      <c r="DV23" s="305"/>
    </row>
    <row r="24" spans="1:126" s="67" customFormat="1" ht="68.25" customHeight="1" x14ac:dyDescent="0.25">
      <c r="A24" s="306" t="s">
        <v>487</v>
      </c>
      <c r="B24" s="306"/>
      <c r="C24" s="306"/>
      <c r="D24" s="306"/>
      <c r="E24" s="306"/>
      <c r="F24" s="306"/>
      <c r="G24" s="306"/>
      <c r="H24" s="306"/>
      <c r="I24" s="306"/>
      <c r="J24" s="306"/>
      <c r="K24" s="306"/>
      <c r="L24" s="306"/>
      <c r="M24" s="306"/>
      <c r="N24" s="306"/>
      <c r="O24" s="306"/>
      <c r="P24" s="306"/>
      <c r="Q24" s="306"/>
      <c r="R24" s="306"/>
      <c r="S24" s="306"/>
      <c r="T24" s="306"/>
      <c r="U24" s="306"/>
      <c r="V24" s="306"/>
      <c r="W24" s="306"/>
      <c r="X24" s="306"/>
      <c r="Y24" s="306"/>
      <c r="Z24" s="306"/>
      <c r="AA24" s="306"/>
      <c r="AB24" s="306"/>
      <c r="AC24" s="306"/>
      <c r="AD24" s="306"/>
      <c r="AE24" s="306"/>
      <c r="AF24" s="306"/>
      <c r="AG24" s="306"/>
      <c r="AH24" s="306"/>
      <c r="AI24" s="306"/>
      <c r="AJ24" s="306"/>
      <c r="AK24" s="306"/>
      <c r="AL24" s="306"/>
      <c r="AM24" s="306"/>
      <c r="AN24" s="306"/>
      <c r="AO24" s="306"/>
      <c r="AP24" s="306"/>
      <c r="AQ24" s="306"/>
      <c r="AR24" s="306"/>
      <c r="AS24" s="306"/>
      <c r="AT24" s="306"/>
      <c r="AU24" s="306"/>
      <c r="AV24" s="306"/>
      <c r="AW24" s="306"/>
      <c r="AX24" s="306"/>
      <c r="AY24" s="306"/>
      <c r="AZ24" s="306"/>
      <c r="BA24" s="306"/>
      <c r="BB24" s="306"/>
      <c r="BC24" s="306"/>
      <c r="BD24" s="306"/>
      <c r="BE24" s="306"/>
      <c r="BF24" s="306"/>
      <c r="BG24" s="306"/>
      <c r="BH24" s="306"/>
      <c r="BI24" s="306"/>
      <c r="BJ24" s="306"/>
      <c r="BK24" s="306"/>
      <c r="BL24" s="306"/>
      <c r="BM24" s="306"/>
      <c r="BN24" s="306"/>
      <c r="BO24" s="306"/>
      <c r="BP24" s="306"/>
      <c r="BQ24" s="306"/>
      <c r="BR24" s="306"/>
      <c r="BS24" s="306"/>
      <c r="BT24" s="306"/>
      <c r="BU24" s="306"/>
      <c r="BV24" s="306"/>
      <c r="BW24" s="306"/>
      <c r="BX24" s="306"/>
      <c r="BY24" s="306"/>
      <c r="BZ24" s="306"/>
      <c r="CA24" s="306"/>
      <c r="CB24" s="306"/>
      <c r="CC24" s="306"/>
      <c r="CD24" s="306"/>
      <c r="CE24" s="306"/>
      <c r="CF24" s="306"/>
      <c r="CG24" s="306"/>
      <c r="CH24" s="306"/>
      <c r="CI24" s="306"/>
      <c r="CJ24" s="306"/>
      <c r="CK24" s="306"/>
      <c r="CL24" s="306"/>
      <c r="CM24" s="306"/>
      <c r="CN24" s="306"/>
      <c r="CO24" s="306"/>
      <c r="CP24" s="306"/>
      <c r="CQ24" s="306"/>
      <c r="CR24" s="306"/>
      <c r="CS24" s="306"/>
      <c r="CT24" s="306"/>
      <c r="CU24" s="306"/>
      <c r="CV24" s="306"/>
      <c r="CW24" s="306"/>
      <c r="CX24" s="306"/>
      <c r="CY24" s="306"/>
      <c r="CZ24" s="306"/>
      <c r="DA24" s="306"/>
      <c r="DB24" s="306"/>
      <c r="DC24" s="306"/>
      <c r="DD24" s="306"/>
      <c r="DE24" s="306"/>
      <c r="DF24" s="306"/>
      <c r="DG24" s="306"/>
      <c r="DH24" s="306"/>
      <c r="DI24" s="306"/>
      <c r="DJ24" s="306"/>
      <c r="DK24" s="306"/>
      <c r="DL24" s="306"/>
      <c r="DM24" s="306"/>
      <c r="DN24" s="306"/>
      <c r="DO24" s="306"/>
      <c r="DP24" s="306"/>
      <c r="DQ24" s="306"/>
      <c r="DR24" s="306"/>
      <c r="DS24" s="306"/>
      <c r="DT24" s="306"/>
      <c r="DU24" s="306"/>
      <c r="DV24" s="306"/>
    </row>
    <row r="25" spans="1:126" ht="32.25" customHeight="1" x14ac:dyDescent="0.25"/>
  </sheetData>
  <mergeCells count="164">
    <mergeCell ref="A1:DV1"/>
    <mergeCell ref="A3:F5"/>
    <mergeCell ref="G3:AJ5"/>
    <mergeCell ref="AK3:AT5"/>
    <mergeCell ref="AU3:BG5"/>
    <mergeCell ref="BH3:BQ5"/>
    <mergeCell ref="BR3:DV3"/>
    <mergeCell ref="BR4:CF5"/>
    <mergeCell ref="CG4:CW5"/>
    <mergeCell ref="CX4:DV4"/>
    <mergeCell ref="CX5:DJ5"/>
    <mergeCell ref="DK5:DV5"/>
    <mergeCell ref="A6:F6"/>
    <mergeCell ref="G6:AJ6"/>
    <mergeCell ref="AK6:AT6"/>
    <mergeCell ref="AU6:BG6"/>
    <mergeCell ref="BH6:BQ6"/>
    <mergeCell ref="BR6:CF6"/>
    <mergeCell ref="CG6:CW6"/>
    <mergeCell ref="CX6:DJ6"/>
    <mergeCell ref="DK6:DV6"/>
    <mergeCell ref="A7:F7"/>
    <mergeCell ref="G7:AJ7"/>
    <mergeCell ref="AK7:AT7"/>
    <mergeCell ref="AU7:BG7"/>
    <mergeCell ref="BH7:BQ7"/>
    <mergeCell ref="BR7:CF7"/>
    <mergeCell ref="CG7:CW7"/>
    <mergeCell ref="CX7:DJ7"/>
    <mergeCell ref="DK7:DV7"/>
    <mergeCell ref="CG8:CW8"/>
    <mergeCell ref="CX8:DJ8"/>
    <mergeCell ref="DK8:DV8"/>
    <mergeCell ref="A9:F9"/>
    <mergeCell ref="G9:AJ9"/>
    <mergeCell ref="AK9:AT9"/>
    <mergeCell ref="AU9:BG9"/>
    <mergeCell ref="BH9:BQ9"/>
    <mergeCell ref="BR9:CF9"/>
    <mergeCell ref="CG9:CW9"/>
    <mergeCell ref="A8:F8"/>
    <mergeCell ref="G8:AJ8"/>
    <mergeCell ref="AK8:AT8"/>
    <mergeCell ref="AU8:BG8"/>
    <mergeCell ref="BH8:BQ8"/>
    <mergeCell ref="BR8:CF8"/>
    <mergeCell ref="CX9:DJ9"/>
    <mergeCell ref="DK9:DV9"/>
    <mergeCell ref="A10:F10"/>
    <mergeCell ref="G10:AJ10"/>
    <mergeCell ref="AK10:AT10"/>
    <mergeCell ref="AU10:BG10"/>
    <mergeCell ref="BH10:BQ10"/>
    <mergeCell ref="BR10:CF10"/>
    <mergeCell ref="CG10:CW10"/>
    <mergeCell ref="CX10:DJ10"/>
    <mergeCell ref="DK10:DV10"/>
    <mergeCell ref="A11:F11"/>
    <mergeCell ref="G11:AJ11"/>
    <mergeCell ref="AK11:AT11"/>
    <mergeCell ref="AU11:BG11"/>
    <mergeCell ref="BH11:BQ11"/>
    <mergeCell ref="BR11:CF11"/>
    <mergeCell ref="CG11:CW11"/>
    <mergeCell ref="CX11:DJ11"/>
    <mergeCell ref="DK11:DV11"/>
    <mergeCell ref="CG12:CW12"/>
    <mergeCell ref="CX12:DJ12"/>
    <mergeCell ref="DK12:DV12"/>
    <mergeCell ref="A13:F13"/>
    <mergeCell ref="G13:AJ13"/>
    <mergeCell ref="AK13:AT13"/>
    <mergeCell ref="AU13:BG13"/>
    <mergeCell ref="BH13:BQ13"/>
    <mergeCell ref="BR13:CF13"/>
    <mergeCell ref="CG13:CW13"/>
    <mergeCell ref="A12:F12"/>
    <mergeCell ref="G12:AJ12"/>
    <mergeCell ref="AK12:AT12"/>
    <mergeCell ref="AU12:BG12"/>
    <mergeCell ref="BH12:BQ12"/>
    <mergeCell ref="BR12:CF12"/>
    <mergeCell ref="CX13:DJ13"/>
    <mergeCell ref="DK13:DV13"/>
    <mergeCell ref="A14:F14"/>
    <mergeCell ref="G14:AJ14"/>
    <mergeCell ref="AK14:AT14"/>
    <mergeCell ref="AU14:BG14"/>
    <mergeCell ref="BH14:BQ14"/>
    <mergeCell ref="BR14:CF14"/>
    <mergeCell ref="CG14:CW14"/>
    <mergeCell ref="CX14:DJ14"/>
    <mergeCell ref="DK14:DV14"/>
    <mergeCell ref="A15:F15"/>
    <mergeCell ref="G15:AJ15"/>
    <mergeCell ref="AK15:AT15"/>
    <mergeCell ref="AU15:BG15"/>
    <mergeCell ref="BH15:BQ15"/>
    <mergeCell ref="BR15:CF15"/>
    <mergeCell ref="CG15:CW15"/>
    <mergeCell ref="CX15:DJ15"/>
    <mergeCell ref="DK15:DV15"/>
    <mergeCell ref="CG16:CW16"/>
    <mergeCell ref="CX16:DJ16"/>
    <mergeCell ref="DK16:DV16"/>
    <mergeCell ref="A17:F17"/>
    <mergeCell ref="G17:AJ17"/>
    <mergeCell ref="AK17:AT17"/>
    <mergeCell ref="AU17:BG17"/>
    <mergeCell ref="BH17:BQ17"/>
    <mergeCell ref="BR17:CF17"/>
    <mergeCell ref="CG17:CW17"/>
    <mergeCell ref="A16:F16"/>
    <mergeCell ref="G16:AJ16"/>
    <mergeCell ref="AK16:AT16"/>
    <mergeCell ref="AU16:BG16"/>
    <mergeCell ref="BH16:BQ16"/>
    <mergeCell ref="BR16:CF16"/>
    <mergeCell ref="CX17:DJ17"/>
    <mergeCell ref="DK17:DV17"/>
    <mergeCell ref="A18:F18"/>
    <mergeCell ref="G18:AJ18"/>
    <mergeCell ref="AK18:AT18"/>
    <mergeCell ref="AU18:BG18"/>
    <mergeCell ref="BH18:BQ18"/>
    <mergeCell ref="BR18:CF18"/>
    <mergeCell ref="CG18:CW18"/>
    <mergeCell ref="CX18:DJ18"/>
    <mergeCell ref="DK18:DV18"/>
    <mergeCell ref="A19:F19"/>
    <mergeCell ref="G19:AJ19"/>
    <mergeCell ref="AK19:AT19"/>
    <mergeCell ref="AU19:BG19"/>
    <mergeCell ref="BH19:BQ19"/>
    <mergeCell ref="BR19:CF19"/>
    <mergeCell ref="CG19:CW19"/>
    <mergeCell ref="CX19:DJ19"/>
    <mergeCell ref="DK19:DV19"/>
    <mergeCell ref="CG20:CW20"/>
    <mergeCell ref="CX20:DJ20"/>
    <mergeCell ref="DK20:DV20"/>
    <mergeCell ref="A21:F21"/>
    <mergeCell ref="G21:AJ21"/>
    <mergeCell ref="AK21:AT21"/>
    <mergeCell ref="AU21:BG21"/>
    <mergeCell ref="BH21:BQ21"/>
    <mergeCell ref="BR21:CF21"/>
    <mergeCell ref="CG21:CW21"/>
    <mergeCell ref="A20:F20"/>
    <mergeCell ref="G20:AJ20"/>
    <mergeCell ref="AK20:AT20"/>
    <mergeCell ref="AU20:BG20"/>
    <mergeCell ref="BH20:BQ20"/>
    <mergeCell ref="BR20:CF20"/>
    <mergeCell ref="A23:DV23"/>
    <mergeCell ref="A24:DV24"/>
    <mergeCell ref="CX21:DJ21"/>
    <mergeCell ref="DK21:DV21"/>
    <mergeCell ref="A22:BG22"/>
    <mergeCell ref="BH22:BQ22"/>
    <mergeCell ref="BR22:CF22"/>
    <mergeCell ref="CG22:CW22"/>
    <mergeCell ref="CX22:DJ22"/>
    <mergeCell ref="DK22:DV22"/>
  </mergeCells>
  <pageMargins left="0.78740157480314965" right="0.70866141732283472" top="0.78740157480314965" bottom="0.39370078740157483" header="0.19685039370078741" footer="0.19685039370078741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17"/>
  <sheetViews>
    <sheetView view="pageBreakPreview" zoomScaleNormal="100" zoomScaleSheetLayoutView="100" workbookViewId="0">
      <selection activeCell="ES58" sqref="ES58:GE58"/>
    </sheetView>
  </sheetViews>
  <sheetFormatPr defaultColWidth="0.88671875" defaultRowHeight="13.8" x14ac:dyDescent="0.25"/>
  <cols>
    <col min="1" max="138" width="0.88671875" style="65"/>
    <col min="139" max="139" width="2.88671875" style="65" customWidth="1"/>
    <col min="140" max="394" width="0.88671875" style="65"/>
    <col min="395" max="395" width="2.88671875" style="65" customWidth="1"/>
    <col min="396" max="650" width="0.88671875" style="65"/>
    <col min="651" max="651" width="2.88671875" style="65" customWidth="1"/>
    <col min="652" max="906" width="0.88671875" style="65"/>
    <col min="907" max="907" width="2.88671875" style="65" customWidth="1"/>
    <col min="908" max="1162" width="0.88671875" style="65"/>
    <col min="1163" max="1163" width="2.88671875" style="65" customWidth="1"/>
    <col min="1164" max="1418" width="0.88671875" style="65"/>
    <col min="1419" max="1419" width="2.88671875" style="65" customWidth="1"/>
    <col min="1420" max="1674" width="0.88671875" style="65"/>
    <col min="1675" max="1675" width="2.88671875" style="65" customWidth="1"/>
    <col min="1676" max="1930" width="0.88671875" style="65"/>
    <col min="1931" max="1931" width="2.88671875" style="65" customWidth="1"/>
    <col min="1932" max="2186" width="0.88671875" style="65"/>
    <col min="2187" max="2187" width="2.88671875" style="65" customWidth="1"/>
    <col min="2188" max="2442" width="0.88671875" style="65"/>
    <col min="2443" max="2443" width="2.88671875" style="65" customWidth="1"/>
    <col min="2444" max="2698" width="0.88671875" style="65"/>
    <col min="2699" max="2699" width="2.88671875" style="65" customWidth="1"/>
    <col min="2700" max="2954" width="0.88671875" style="65"/>
    <col min="2955" max="2955" width="2.88671875" style="65" customWidth="1"/>
    <col min="2956" max="3210" width="0.88671875" style="65"/>
    <col min="3211" max="3211" width="2.88671875" style="65" customWidth="1"/>
    <col min="3212" max="3466" width="0.88671875" style="65"/>
    <col min="3467" max="3467" width="2.88671875" style="65" customWidth="1"/>
    <col min="3468" max="3722" width="0.88671875" style="65"/>
    <col min="3723" max="3723" width="2.88671875" style="65" customWidth="1"/>
    <col min="3724" max="3978" width="0.88671875" style="65"/>
    <col min="3979" max="3979" width="2.88671875" style="65" customWidth="1"/>
    <col min="3980" max="4234" width="0.88671875" style="65"/>
    <col min="4235" max="4235" width="2.88671875" style="65" customWidth="1"/>
    <col min="4236" max="4490" width="0.88671875" style="65"/>
    <col min="4491" max="4491" width="2.88671875" style="65" customWidth="1"/>
    <col min="4492" max="4746" width="0.88671875" style="65"/>
    <col min="4747" max="4747" width="2.88671875" style="65" customWidth="1"/>
    <col min="4748" max="5002" width="0.88671875" style="65"/>
    <col min="5003" max="5003" width="2.88671875" style="65" customWidth="1"/>
    <col min="5004" max="5258" width="0.88671875" style="65"/>
    <col min="5259" max="5259" width="2.88671875" style="65" customWidth="1"/>
    <col min="5260" max="5514" width="0.88671875" style="65"/>
    <col min="5515" max="5515" width="2.88671875" style="65" customWidth="1"/>
    <col min="5516" max="5770" width="0.88671875" style="65"/>
    <col min="5771" max="5771" width="2.88671875" style="65" customWidth="1"/>
    <col min="5772" max="6026" width="0.88671875" style="65"/>
    <col min="6027" max="6027" width="2.88671875" style="65" customWidth="1"/>
    <col min="6028" max="6282" width="0.88671875" style="65"/>
    <col min="6283" max="6283" width="2.88671875" style="65" customWidth="1"/>
    <col min="6284" max="6538" width="0.88671875" style="65"/>
    <col min="6539" max="6539" width="2.88671875" style="65" customWidth="1"/>
    <col min="6540" max="6794" width="0.88671875" style="65"/>
    <col min="6795" max="6795" width="2.88671875" style="65" customWidth="1"/>
    <col min="6796" max="7050" width="0.88671875" style="65"/>
    <col min="7051" max="7051" width="2.88671875" style="65" customWidth="1"/>
    <col min="7052" max="7306" width="0.88671875" style="65"/>
    <col min="7307" max="7307" width="2.88671875" style="65" customWidth="1"/>
    <col min="7308" max="7562" width="0.88671875" style="65"/>
    <col min="7563" max="7563" width="2.88671875" style="65" customWidth="1"/>
    <col min="7564" max="7818" width="0.88671875" style="65"/>
    <col min="7819" max="7819" width="2.88671875" style="65" customWidth="1"/>
    <col min="7820" max="8074" width="0.88671875" style="65"/>
    <col min="8075" max="8075" width="2.88671875" style="65" customWidth="1"/>
    <col min="8076" max="8330" width="0.88671875" style="65"/>
    <col min="8331" max="8331" width="2.88671875" style="65" customWidth="1"/>
    <col min="8332" max="8586" width="0.88671875" style="65"/>
    <col min="8587" max="8587" width="2.88671875" style="65" customWidth="1"/>
    <col min="8588" max="8842" width="0.88671875" style="65"/>
    <col min="8843" max="8843" width="2.88671875" style="65" customWidth="1"/>
    <col min="8844" max="9098" width="0.88671875" style="65"/>
    <col min="9099" max="9099" width="2.88671875" style="65" customWidth="1"/>
    <col min="9100" max="9354" width="0.88671875" style="65"/>
    <col min="9355" max="9355" width="2.88671875" style="65" customWidth="1"/>
    <col min="9356" max="9610" width="0.88671875" style="65"/>
    <col min="9611" max="9611" width="2.88671875" style="65" customWidth="1"/>
    <col min="9612" max="9866" width="0.88671875" style="65"/>
    <col min="9867" max="9867" width="2.88671875" style="65" customWidth="1"/>
    <col min="9868" max="10122" width="0.88671875" style="65"/>
    <col min="10123" max="10123" width="2.88671875" style="65" customWidth="1"/>
    <col min="10124" max="10378" width="0.88671875" style="65"/>
    <col min="10379" max="10379" width="2.88671875" style="65" customWidth="1"/>
    <col min="10380" max="10634" width="0.88671875" style="65"/>
    <col min="10635" max="10635" width="2.88671875" style="65" customWidth="1"/>
    <col min="10636" max="10890" width="0.88671875" style="65"/>
    <col min="10891" max="10891" width="2.88671875" style="65" customWidth="1"/>
    <col min="10892" max="11146" width="0.88671875" style="65"/>
    <col min="11147" max="11147" width="2.88671875" style="65" customWidth="1"/>
    <col min="11148" max="11402" width="0.88671875" style="65"/>
    <col min="11403" max="11403" width="2.88671875" style="65" customWidth="1"/>
    <col min="11404" max="11658" width="0.88671875" style="65"/>
    <col min="11659" max="11659" width="2.88671875" style="65" customWidth="1"/>
    <col min="11660" max="11914" width="0.88671875" style="65"/>
    <col min="11915" max="11915" width="2.88671875" style="65" customWidth="1"/>
    <col min="11916" max="12170" width="0.88671875" style="65"/>
    <col min="12171" max="12171" width="2.88671875" style="65" customWidth="1"/>
    <col min="12172" max="12426" width="0.88671875" style="65"/>
    <col min="12427" max="12427" width="2.88671875" style="65" customWidth="1"/>
    <col min="12428" max="12682" width="0.88671875" style="65"/>
    <col min="12683" max="12683" width="2.88671875" style="65" customWidth="1"/>
    <col min="12684" max="12938" width="0.88671875" style="65"/>
    <col min="12939" max="12939" width="2.88671875" style="65" customWidth="1"/>
    <col min="12940" max="13194" width="0.88671875" style="65"/>
    <col min="13195" max="13195" width="2.88671875" style="65" customWidth="1"/>
    <col min="13196" max="13450" width="0.88671875" style="65"/>
    <col min="13451" max="13451" width="2.88671875" style="65" customWidth="1"/>
    <col min="13452" max="13706" width="0.88671875" style="65"/>
    <col min="13707" max="13707" width="2.88671875" style="65" customWidth="1"/>
    <col min="13708" max="13962" width="0.88671875" style="65"/>
    <col min="13963" max="13963" width="2.88671875" style="65" customWidth="1"/>
    <col min="13964" max="14218" width="0.88671875" style="65"/>
    <col min="14219" max="14219" width="2.88671875" style="65" customWidth="1"/>
    <col min="14220" max="14474" width="0.88671875" style="65"/>
    <col min="14475" max="14475" width="2.88671875" style="65" customWidth="1"/>
    <col min="14476" max="14730" width="0.88671875" style="65"/>
    <col min="14731" max="14731" width="2.88671875" style="65" customWidth="1"/>
    <col min="14732" max="14986" width="0.88671875" style="65"/>
    <col min="14987" max="14987" width="2.88671875" style="65" customWidth="1"/>
    <col min="14988" max="15242" width="0.88671875" style="65"/>
    <col min="15243" max="15243" width="2.88671875" style="65" customWidth="1"/>
    <col min="15244" max="15498" width="0.88671875" style="65"/>
    <col min="15499" max="15499" width="2.88671875" style="65" customWidth="1"/>
    <col min="15500" max="15754" width="0.88671875" style="65"/>
    <col min="15755" max="15755" width="2.88671875" style="65" customWidth="1"/>
    <col min="15756" max="16010" width="0.88671875" style="65"/>
    <col min="16011" max="16011" width="2.88671875" style="65" customWidth="1"/>
    <col min="16012" max="16266" width="0.88671875" style="65"/>
    <col min="16267" max="16267" width="2.88671875" style="65" customWidth="1"/>
    <col min="16268" max="16384" width="0.88671875" style="65"/>
  </cols>
  <sheetData>
    <row r="1" spans="1:139" s="62" customFormat="1" x14ac:dyDescent="0.25">
      <c r="A1" s="290" t="s">
        <v>488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  <c r="AB1" s="291"/>
      <c r="AC1" s="291"/>
      <c r="AD1" s="291"/>
      <c r="AE1" s="291"/>
      <c r="AF1" s="291"/>
      <c r="AG1" s="291"/>
      <c r="AH1" s="291"/>
      <c r="AI1" s="291"/>
      <c r="AJ1" s="291"/>
      <c r="AK1" s="291"/>
      <c r="AL1" s="291"/>
      <c r="AM1" s="291"/>
      <c r="AN1" s="291"/>
      <c r="AO1" s="291"/>
      <c r="AP1" s="291"/>
      <c r="AQ1" s="291"/>
      <c r="AR1" s="291"/>
      <c r="AS1" s="291"/>
      <c r="AT1" s="291"/>
      <c r="AU1" s="291"/>
      <c r="AV1" s="291"/>
      <c r="AW1" s="291"/>
      <c r="AX1" s="291"/>
      <c r="AY1" s="291"/>
      <c r="AZ1" s="291"/>
      <c r="BA1" s="291"/>
      <c r="BB1" s="291"/>
      <c r="BC1" s="291"/>
      <c r="BD1" s="291"/>
      <c r="BE1" s="291"/>
      <c r="BF1" s="291"/>
      <c r="BG1" s="291"/>
      <c r="BH1" s="291"/>
      <c r="BI1" s="291"/>
      <c r="BJ1" s="291"/>
      <c r="BK1" s="291"/>
      <c r="BL1" s="291"/>
      <c r="BM1" s="291"/>
      <c r="BN1" s="291"/>
      <c r="BO1" s="291"/>
      <c r="BP1" s="291"/>
      <c r="BQ1" s="291"/>
      <c r="BR1" s="291"/>
      <c r="BS1" s="291"/>
      <c r="BT1" s="291"/>
      <c r="BU1" s="291"/>
      <c r="BV1" s="291"/>
      <c r="BW1" s="291"/>
      <c r="BX1" s="291"/>
      <c r="BY1" s="291"/>
      <c r="BZ1" s="291"/>
      <c r="CA1" s="291"/>
      <c r="CB1" s="291"/>
      <c r="CC1" s="291"/>
      <c r="CD1" s="291"/>
      <c r="CE1" s="291"/>
      <c r="CF1" s="291"/>
      <c r="CG1" s="291"/>
      <c r="CH1" s="291"/>
      <c r="CI1" s="291"/>
      <c r="CJ1" s="291"/>
      <c r="CK1" s="291"/>
      <c r="CL1" s="291"/>
      <c r="CM1" s="291"/>
      <c r="CN1" s="291"/>
      <c r="CO1" s="291"/>
      <c r="CP1" s="291"/>
      <c r="CQ1" s="291"/>
      <c r="CR1" s="291"/>
      <c r="CS1" s="291"/>
      <c r="CT1" s="291"/>
      <c r="CU1" s="291"/>
      <c r="CV1" s="291"/>
      <c r="CW1" s="291"/>
      <c r="CX1" s="291"/>
      <c r="CY1" s="291"/>
      <c r="CZ1" s="291"/>
      <c r="DA1" s="291"/>
      <c r="DB1" s="291"/>
      <c r="DC1" s="291"/>
      <c r="DD1" s="291"/>
      <c r="DE1" s="291"/>
      <c r="DF1" s="291"/>
      <c r="DG1" s="291"/>
      <c r="DH1" s="291"/>
      <c r="DI1" s="291"/>
      <c r="DJ1" s="291"/>
      <c r="DK1" s="291"/>
      <c r="DL1" s="291"/>
      <c r="DM1" s="291"/>
      <c r="DN1" s="291"/>
      <c r="DO1" s="291"/>
      <c r="DP1" s="291"/>
      <c r="DQ1" s="291"/>
      <c r="DR1" s="291"/>
      <c r="DS1" s="291"/>
      <c r="DT1" s="291"/>
      <c r="DU1" s="291"/>
      <c r="DV1" s="291"/>
      <c r="DW1" s="291"/>
      <c r="DX1" s="291"/>
      <c r="DY1" s="291"/>
      <c r="DZ1" s="291"/>
      <c r="EA1" s="291"/>
      <c r="EB1" s="291"/>
      <c r="EC1" s="291"/>
      <c r="ED1" s="291"/>
      <c r="EE1" s="291"/>
      <c r="EF1" s="291"/>
      <c r="EG1" s="291"/>
      <c r="EH1" s="291"/>
      <c r="EI1" s="291"/>
    </row>
    <row r="2" spans="1:139" s="62" customFormat="1" ht="12.75" customHeight="1" x14ac:dyDescent="0.25"/>
    <row r="3" spans="1:139" s="63" customFormat="1" ht="15" customHeight="1" x14ac:dyDescent="0.25">
      <c r="A3" s="292" t="s">
        <v>278</v>
      </c>
      <c r="B3" s="293"/>
      <c r="C3" s="293"/>
      <c r="D3" s="293"/>
      <c r="E3" s="293"/>
      <c r="F3" s="294"/>
      <c r="G3" s="292" t="s">
        <v>20</v>
      </c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  <c r="W3" s="293"/>
      <c r="X3" s="293"/>
      <c r="Y3" s="293"/>
      <c r="Z3" s="293"/>
      <c r="AA3" s="294"/>
      <c r="AB3" s="292" t="s">
        <v>353</v>
      </c>
      <c r="AC3" s="293"/>
      <c r="AD3" s="293"/>
      <c r="AE3" s="293"/>
      <c r="AF3" s="293"/>
      <c r="AG3" s="293"/>
      <c r="AH3" s="293"/>
      <c r="AI3" s="293"/>
      <c r="AJ3" s="293"/>
      <c r="AK3" s="293"/>
      <c r="AL3" s="293"/>
      <c r="AM3" s="293"/>
      <c r="AN3" s="293"/>
      <c r="AO3" s="294"/>
      <c r="AP3" s="292" t="s">
        <v>489</v>
      </c>
      <c r="AQ3" s="293"/>
      <c r="AR3" s="293"/>
      <c r="AS3" s="293"/>
      <c r="AT3" s="293"/>
      <c r="AU3" s="293"/>
      <c r="AV3" s="293"/>
      <c r="AW3" s="293"/>
      <c r="AX3" s="293"/>
      <c r="AY3" s="293"/>
      <c r="AZ3" s="293"/>
      <c r="BA3" s="293"/>
      <c r="BB3" s="293"/>
      <c r="BC3" s="294"/>
      <c r="BD3" s="292" t="s">
        <v>490</v>
      </c>
      <c r="BE3" s="293"/>
      <c r="BF3" s="293"/>
      <c r="BG3" s="293"/>
      <c r="BH3" s="293"/>
      <c r="BI3" s="293"/>
      <c r="BJ3" s="293"/>
      <c r="BK3" s="293"/>
      <c r="BL3" s="293"/>
      <c r="BM3" s="293"/>
      <c r="BN3" s="293"/>
      <c r="BO3" s="293"/>
      <c r="BP3" s="293"/>
      <c r="BQ3" s="293"/>
      <c r="BR3" s="292" t="s">
        <v>491</v>
      </c>
      <c r="BS3" s="293"/>
      <c r="BT3" s="293"/>
      <c r="BU3" s="293"/>
      <c r="BV3" s="293"/>
      <c r="BW3" s="293"/>
      <c r="BX3" s="293"/>
      <c r="BY3" s="293"/>
      <c r="BZ3" s="293"/>
      <c r="CA3" s="293"/>
      <c r="CB3" s="293"/>
      <c r="CC3" s="293"/>
      <c r="CD3" s="293"/>
      <c r="CE3" s="294"/>
      <c r="CF3" s="285" t="s">
        <v>428</v>
      </c>
      <c r="CG3" s="262"/>
      <c r="CH3" s="262"/>
      <c r="CI3" s="262"/>
      <c r="CJ3" s="262"/>
      <c r="CK3" s="262"/>
      <c r="CL3" s="262"/>
      <c r="CM3" s="262"/>
      <c r="CN3" s="262"/>
      <c r="CO3" s="262"/>
      <c r="CP3" s="262"/>
      <c r="CQ3" s="262"/>
      <c r="CR3" s="262"/>
      <c r="CS3" s="262"/>
      <c r="CT3" s="262"/>
      <c r="CU3" s="262"/>
      <c r="CV3" s="262"/>
      <c r="CW3" s="262"/>
      <c r="CX3" s="262"/>
      <c r="CY3" s="262"/>
      <c r="CZ3" s="262"/>
      <c r="DA3" s="262"/>
      <c r="DB3" s="262"/>
      <c r="DC3" s="262"/>
      <c r="DD3" s="262"/>
      <c r="DE3" s="262"/>
      <c r="DF3" s="262"/>
      <c r="DG3" s="262"/>
      <c r="DH3" s="262"/>
      <c r="DI3" s="262"/>
      <c r="DJ3" s="262"/>
      <c r="DK3" s="262"/>
      <c r="DL3" s="262"/>
      <c r="DM3" s="262"/>
      <c r="DN3" s="262"/>
      <c r="DO3" s="262"/>
      <c r="DP3" s="262"/>
      <c r="DQ3" s="262"/>
      <c r="DR3" s="262"/>
      <c r="DS3" s="262"/>
      <c r="DT3" s="262"/>
      <c r="DU3" s="262"/>
      <c r="DV3" s="262"/>
      <c r="DW3" s="262"/>
      <c r="DX3" s="262"/>
      <c r="DY3" s="262"/>
      <c r="DZ3" s="262"/>
      <c r="EA3" s="262"/>
      <c r="EB3" s="262"/>
      <c r="EC3" s="262"/>
      <c r="ED3" s="262"/>
      <c r="EE3" s="262"/>
      <c r="EF3" s="262"/>
      <c r="EG3" s="262"/>
      <c r="EH3" s="262"/>
      <c r="EI3" s="263"/>
    </row>
    <row r="4" spans="1:139" s="63" customFormat="1" ht="65.25" customHeight="1" x14ac:dyDescent="0.25">
      <c r="A4" s="295"/>
      <c r="B4" s="296"/>
      <c r="C4" s="296"/>
      <c r="D4" s="296"/>
      <c r="E4" s="296"/>
      <c r="F4" s="297"/>
      <c r="G4" s="295"/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6"/>
      <c r="S4" s="296"/>
      <c r="T4" s="296"/>
      <c r="U4" s="296"/>
      <c r="V4" s="296"/>
      <c r="W4" s="296"/>
      <c r="X4" s="296"/>
      <c r="Y4" s="296"/>
      <c r="Z4" s="296"/>
      <c r="AA4" s="297"/>
      <c r="AB4" s="295"/>
      <c r="AC4" s="296"/>
      <c r="AD4" s="296"/>
      <c r="AE4" s="296"/>
      <c r="AF4" s="296"/>
      <c r="AG4" s="296"/>
      <c r="AH4" s="296"/>
      <c r="AI4" s="296"/>
      <c r="AJ4" s="296"/>
      <c r="AK4" s="296"/>
      <c r="AL4" s="296"/>
      <c r="AM4" s="296"/>
      <c r="AN4" s="296"/>
      <c r="AO4" s="297"/>
      <c r="AP4" s="295"/>
      <c r="AQ4" s="296"/>
      <c r="AR4" s="296"/>
      <c r="AS4" s="296"/>
      <c r="AT4" s="296"/>
      <c r="AU4" s="296"/>
      <c r="AV4" s="296"/>
      <c r="AW4" s="296"/>
      <c r="AX4" s="296"/>
      <c r="AY4" s="296"/>
      <c r="AZ4" s="296"/>
      <c r="BA4" s="296"/>
      <c r="BB4" s="296"/>
      <c r="BC4" s="297"/>
      <c r="BD4" s="295"/>
      <c r="BE4" s="296"/>
      <c r="BF4" s="296"/>
      <c r="BG4" s="296"/>
      <c r="BH4" s="296"/>
      <c r="BI4" s="296"/>
      <c r="BJ4" s="296"/>
      <c r="BK4" s="296"/>
      <c r="BL4" s="296"/>
      <c r="BM4" s="296"/>
      <c r="BN4" s="296"/>
      <c r="BO4" s="296"/>
      <c r="BP4" s="296"/>
      <c r="BQ4" s="296"/>
      <c r="BR4" s="295"/>
      <c r="BS4" s="296"/>
      <c r="BT4" s="296"/>
      <c r="BU4" s="296"/>
      <c r="BV4" s="296"/>
      <c r="BW4" s="296"/>
      <c r="BX4" s="296"/>
      <c r="BY4" s="296"/>
      <c r="BZ4" s="296"/>
      <c r="CA4" s="296"/>
      <c r="CB4" s="296"/>
      <c r="CC4" s="296"/>
      <c r="CD4" s="296"/>
      <c r="CE4" s="297"/>
      <c r="CF4" s="282" t="s">
        <v>492</v>
      </c>
      <c r="CG4" s="257"/>
      <c r="CH4" s="257"/>
      <c r="CI4" s="257"/>
      <c r="CJ4" s="257"/>
      <c r="CK4" s="257"/>
      <c r="CL4" s="257"/>
      <c r="CM4" s="257"/>
      <c r="CN4" s="257"/>
      <c r="CO4" s="257"/>
      <c r="CP4" s="257"/>
      <c r="CQ4" s="257"/>
      <c r="CR4" s="257"/>
      <c r="CS4" s="258"/>
      <c r="CT4" s="282" t="s">
        <v>430</v>
      </c>
      <c r="CU4" s="257"/>
      <c r="CV4" s="257"/>
      <c r="CW4" s="257"/>
      <c r="CX4" s="257"/>
      <c r="CY4" s="257"/>
      <c r="CZ4" s="257"/>
      <c r="DA4" s="257"/>
      <c r="DB4" s="257"/>
      <c r="DC4" s="257"/>
      <c r="DD4" s="257"/>
      <c r="DE4" s="257"/>
      <c r="DF4" s="257"/>
      <c r="DG4" s="257"/>
      <c r="DH4" s="257"/>
      <c r="DI4" s="258"/>
      <c r="DJ4" s="329" t="s">
        <v>431</v>
      </c>
      <c r="DK4" s="329"/>
      <c r="DL4" s="329"/>
      <c r="DM4" s="329"/>
      <c r="DN4" s="329"/>
      <c r="DO4" s="329"/>
      <c r="DP4" s="329"/>
      <c r="DQ4" s="329"/>
      <c r="DR4" s="329"/>
      <c r="DS4" s="329"/>
      <c r="DT4" s="329"/>
      <c r="DU4" s="329"/>
      <c r="DV4" s="329"/>
      <c r="DW4" s="329"/>
      <c r="DX4" s="329"/>
      <c r="DY4" s="329"/>
      <c r="DZ4" s="329"/>
      <c r="EA4" s="329"/>
      <c r="EB4" s="329"/>
      <c r="EC4" s="329"/>
      <c r="ED4" s="329"/>
      <c r="EE4" s="329"/>
      <c r="EF4" s="329"/>
      <c r="EG4" s="329"/>
      <c r="EH4" s="329"/>
      <c r="EI4" s="330"/>
    </row>
    <row r="5" spans="1:139" s="63" customFormat="1" ht="27" customHeight="1" x14ac:dyDescent="0.25">
      <c r="A5" s="298"/>
      <c r="B5" s="299"/>
      <c r="C5" s="299"/>
      <c r="D5" s="299"/>
      <c r="E5" s="299"/>
      <c r="F5" s="300"/>
      <c r="G5" s="298"/>
      <c r="H5" s="299"/>
      <c r="I5" s="299"/>
      <c r="J5" s="299"/>
      <c r="K5" s="299"/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300"/>
      <c r="AB5" s="298"/>
      <c r="AC5" s="299"/>
      <c r="AD5" s="299"/>
      <c r="AE5" s="299"/>
      <c r="AF5" s="299"/>
      <c r="AG5" s="299"/>
      <c r="AH5" s="299"/>
      <c r="AI5" s="299"/>
      <c r="AJ5" s="299"/>
      <c r="AK5" s="299"/>
      <c r="AL5" s="299"/>
      <c r="AM5" s="299"/>
      <c r="AN5" s="299"/>
      <c r="AO5" s="300"/>
      <c r="AP5" s="298"/>
      <c r="AQ5" s="299"/>
      <c r="AR5" s="299"/>
      <c r="AS5" s="299"/>
      <c r="AT5" s="299"/>
      <c r="AU5" s="299"/>
      <c r="AV5" s="299"/>
      <c r="AW5" s="299"/>
      <c r="AX5" s="299"/>
      <c r="AY5" s="299"/>
      <c r="AZ5" s="299"/>
      <c r="BA5" s="299"/>
      <c r="BB5" s="299"/>
      <c r="BC5" s="300"/>
      <c r="BD5" s="298"/>
      <c r="BE5" s="299"/>
      <c r="BF5" s="299"/>
      <c r="BG5" s="299"/>
      <c r="BH5" s="299"/>
      <c r="BI5" s="299"/>
      <c r="BJ5" s="299"/>
      <c r="BK5" s="299"/>
      <c r="BL5" s="299"/>
      <c r="BM5" s="299"/>
      <c r="BN5" s="299"/>
      <c r="BO5" s="299"/>
      <c r="BP5" s="299"/>
      <c r="BQ5" s="299"/>
      <c r="BR5" s="298"/>
      <c r="BS5" s="299"/>
      <c r="BT5" s="299"/>
      <c r="BU5" s="299"/>
      <c r="BV5" s="299"/>
      <c r="BW5" s="299"/>
      <c r="BX5" s="299"/>
      <c r="BY5" s="299"/>
      <c r="BZ5" s="299"/>
      <c r="CA5" s="299"/>
      <c r="CB5" s="299"/>
      <c r="CC5" s="299"/>
      <c r="CD5" s="299"/>
      <c r="CE5" s="300"/>
      <c r="CF5" s="259"/>
      <c r="CG5" s="260"/>
      <c r="CH5" s="260"/>
      <c r="CI5" s="260"/>
      <c r="CJ5" s="260"/>
      <c r="CK5" s="260"/>
      <c r="CL5" s="260"/>
      <c r="CM5" s="260"/>
      <c r="CN5" s="260"/>
      <c r="CO5" s="260"/>
      <c r="CP5" s="260"/>
      <c r="CQ5" s="260"/>
      <c r="CR5" s="260"/>
      <c r="CS5" s="261"/>
      <c r="CT5" s="259"/>
      <c r="CU5" s="260"/>
      <c r="CV5" s="260"/>
      <c r="CW5" s="260"/>
      <c r="CX5" s="260"/>
      <c r="CY5" s="260"/>
      <c r="CZ5" s="260"/>
      <c r="DA5" s="260"/>
      <c r="DB5" s="260"/>
      <c r="DC5" s="260"/>
      <c r="DD5" s="260"/>
      <c r="DE5" s="260"/>
      <c r="DF5" s="260"/>
      <c r="DG5" s="260"/>
      <c r="DH5" s="260"/>
      <c r="DI5" s="261"/>
      <c r="DJ5" s="285" t="s">
        <v>435</v>
      </c>
      <c r="DK5" s="286"/>
      <c r="DL5" s="286"/>
      <c r="DM5" s="286"/>
      <c r="DN5" s="286"/>
      <c r="DO5" s="286"/>
      <c r="DP5" s="286"/>
      <c r="DQ5" s="286"/>
      <c r="DR5" s="286"/>
      <c r="DS5" s="286"/>
      <c r="DT5" s="286"/>
      <c r="DU5" s="286"/>
      <c r="DV5" s="287"/>
      <c r="DW5" s="285" t="s">
        <v>466</v>
      </c>
      <c r="DX5" s="286"/>
      <c r="DY5" s="286"/>
      <c r="DZ5" s="286"/>
      <c r="EA5" s="286"/>
      <c r="EB5" s="286"/>
      <c r="EC5" s="286"/>
      <c r="ED5" s="286"/>
      <c r="EE5" s="286"/>
      <c r="EF5" s="286"/>
      <c r="EG5" s="286"/>
      <c r="EH5" s="286"/>
      <c r="EI5" s="287"/>
    </row>
    <row r="6" spans="1:139" s="64" customFormat="1" ht="13.2" x14ac:dyDescent="0.3">
      <c r="A6" s="279">
        <v>1</v>
      </c>
      <c r="B6" s="280"/>
      <c r="C6" s="280"/>
      <c r="D6" s="280"/>
      <c r="E6" s="280"/>
      <c r="F6" s="281"/>
      <c r="G6" s="279">
        <v>2</v>
      </c>
      <c r="H6" s="280"/>
      <c r="I6" s="280"/>
      <c r="J6" s="280"/>
      <c r="K6" s="280"/>
      <c r="L6" s="280"/>
      <c r="M6" s="280"/>
      <c r="N6" s="280"/>
      <c r="O6" s="280"/>
      <c r="P6" s="280"/>
      <c r="Q6" s="280"/>
      <c r="R6" s="280"/>
      <c r="S6" s="280"/>
      <c r="T6" s="280"/>
      <c r="U6" s="280"/>
      <c r="V6" s="280"/>
      <c r="W6" s="280"/>
      <c r="X6" s="280"/>
      <c r="Y6" s="280"/>
      <c r="Z6" s="280"/>
      <c r="AA6" s="281"/>
      <c r="AB6" s="279">
        <v>3</v>
      </c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1"/>
      <c r="AP6" s="279">
        <v>4</v>
      </c>
      <c r="AQ6" s="280"/>
      <c r="AR6" s="280"/>
      <c r="AS6" s="280"/>
      <c r="AT6" s="280"/>
      <c r="AU6" s="280"/>
      <c r="AV6" s="280"/>
      <c r="AW6" s="280"/>
      <c r="AX6" s="280"/>
      <c r="AY6" s="280"/>
      <c r="AZ6" s="280"/>
      <c r="BA6" s="280"/>
      <c r="BB6" s="280"/>
      <c r="BC6" s="281"/>
      <c r="BD6" s="279">
        <v>5</v>
      </c>
      <c r="BE6" s="280"/>
      <c r="BF6" s="280"/>
      <c r="BG6" s="280"/>
      <c r="BH6" s="280"/>
      <c r="BI6" s="280"/>
      <c r="BJ6" s="280"/>
      <c r="BK6" s="280"/>
      <c r="BL6" s="280"/>
      <c r="BM6" s="280"/>
      <c r="BN6" s="280"/>
      <c r="BO6" s="280"/>
      <c r="BP6" s="280"/>
      <c r="BQ6" s="280"/>
      <c r="BR6" s="279">
        <v>6</v>
      </c>
      <c r="BS6" s="280"/>
      <c r="BT6" s="280"/>
      <c r="BU6" s="280"/>
      <c r="BV6" s="280"/>
      <c r="BW6" s="280"/>
      <c r="BX6" s="280"/>
      <c r="BY6" s="280"/>
      <c r="BZ6" s="280"/>
      <c r="CA6" s="280"/>
      <c r="CB6" s="280"/>
      <c r="CC6" s="280"/>
      <c r="CD6" s="280"/>
      <c r="CE6" s="281"/>
      <c r="CF6" s="279">
        <v>7</v>
      </c>
      <c r="CG6" s="280"/>
      <c r="CH6" s="280"/>
      <c r="CI6" s="280"/>
      <c r="CJ6" s="280"/>
      <c r="CK6" s="280"/>
      <c r="CL6" s="280"/>
      <c r="CM6" s="280"/>
      <c r="CN6" s="280"/>
      <c r="CO6" s="280"/>
      <c r="CP6" s="280"/>
      <c r="CQ6" s="280"/>
      <c r="CR6" s="280"/>
      <c r="CS6" s="281"/>
      <c r="CT6" s="279">
        <v>8</v>
      </c>
      <c r="CU6" s="280"/>
      <c r="CV6" s="280"/>
      <c r="CW6" s="280"/>
      <c r="CX6" s="280"/>
      <c r="CY6" s="280"/>
      <c r="CZ6" s="280"/>
      <c r="DA6" s="280"/>
      <c r="DB6" s="280"/>
      <c r="DC6" s="280"/>
      <c r="DD6" s="280"/>
      <c r="DE6" s="280"/>
      <c r="DF6" s="280"/>
      <c r="DG6" s="280"/>
      <c r="DH6" s="280"/>
      <c r="DI6" s="281"/>
      <c r="DJ6" s="279">
        <v>9</v>
      </c>
      <c r="DK6" s="280"/>
      <c r="DL6" s="280"/>
      <c r="DM6" s="280"/>
      <c r="DN6" s="280"/>
      <c r="DO6" s="280"/>
      <c r="DP6" s="280"/>
      <c r="DQ6" s="280"/>
      <c r="DR6" s="280"/>
      <c r="DS6" s="280"/>
      <c r="DT6" s="280"/>
      <c r="DU6" s="280"/>
      <c r="DV6" s="281"/>
      <c r="DW6" s="279">
        <v>10</v>
      </c>
      <c r="DX6" s="280"/>
      <c r="DY6" s="280"/>
      <c r="DZ6" s="280"/>
      <c r="EA6" s="280"/>
      <c r="EB6" s="280"/>
      <c r="EC6" s="280"/>
      <c r="ED6" s="280"/>
      <c r="EE6" s="280"/>
      <c r="EF6" s="280"/>
      <c r="EG6" s="280"/>
      <c r="EH6" s="280"/>
      <c r="EI6" s="281"/>
    </row>
    <row r="7" spans="1:139" s="61" customFormat="1" ht="66.75" customHeight="1" x14ac:dyDescent="0.3">
      <c r="A7" s="322" t="s">
        <v>35</v>
      </c>
      <c r="B7" s="323"/>
      <c r="C7" s="323"/>
      <c r="D7" s="323"/>
      <c r="E7" s="323"/>
      <c r="F7" s="324"/>
      <c r="G7" s="325" t="s">
        <v>493</v>
      </c>
      <c r="H7" s="277"/>
      <c r="I7" s="277"/>
      <c r="J7" s="277"/>
      <c r="K7" s="277"/>
      <c r="L7" s="277"/>
      <c r="M7" s="277"/>
      <c r="N7" s="277"/>
      <c r="O7" s="277"/>
      <c r="P7" s="277"/>
      <c r="Q7" s="277"/>
      <c r="R7" s="277"/>
      <c r="S7" s="277"/>
      <c r="T7" s="277"/>
      <c r="U7" s="277"/>
      <c r="V7" s="277"/>
      <c r="W7" s="277"/>
      <c r="X7" s="277"/>
      <c r="Y7" s="277"/>
      <c r="Z7" s="277"/>
      <c r="AA7" s="278"/>
      <c r="AB7" s="225">
        <v>260</v>
      </c>
      <c r="AC7" s="226"/>
      <c r="AD7" s="226"/>
      <c r="AE7" s="226"/>
      <c r="AF7" s="226"/>
      <c r="AG7" s="226"/>
      <c r="AH7" s="226"/>
      <c r="AI7" s="226"/>
      <c r="AJ7" s="226"/>
      <c r="AK7" s="226"/>
      <c r="AL7" s="226"/>
      <c r="AM7" s="226"/>
      <c r="AN7" s="226"/>
      <c r="AO7" s="227"/>
      <c r="AP7" s="225">
        <v>137</v>
      </c>
      <c r="AQ7" s="226"/>
      <c r="AR7" s="226"/>
      <c r="AS7" s="226"/>
      <c r="AT7" s="226"/>
      <c r="AU7" s="226"/>
      <c r="AV7" s="226"/>
      <c r="AW7" s="226"/>
      <c r="AX7" s="226"/>
      <c r="AY7" s="226"/>
      <c r="AZ7" s="226"/>
      <c r="BA7" s="226"/>
      <c r="BB7" s="226"/>
      <c r="BC7" s="227"/>
      <c r="BD7" s="225">
        <v>684</v>
      </c>
      <c r="BE7" s="226"/>
      <c r="BF7" s="226"/>
      <c r="BG7" s="226"/>
      <c r="BH7" s="226"/>
      <c r="BI7" s="226"/>
      <c r="BJ7" s="226"/>
      <c r="BK7" s="226"/>
      <c r="BL7" s="226"/>
      <c r="BM7" s="226"/>
      <c r="BN7" s="226"/>
      <c r="BO7" s="226"/>
      <c r="BP7" s="226"/>
      <c r="BQ7" s="226"/>
      <c r="BR7" s="236">
        <f>AP7*BD7</f>
        <v>93708</v>
      </c>
      <c r="BS7" s="242"/>
      <c r="BT7" s="242"/>
      <c r="BU7" s="242"/>
      <c r="BV7" s="242"/>
      <c r="BW7" s="242"/>
      <c r="BX7" s="242"/>
      <c r="BY7" s="242"/>
      <c r="BZ7" s="242"/>
      <c r="CA7" s="242"/>
      <c r="CB7" s="242"/>
      <c r="CC7" s="242"/>
      <c r="CD7" s="242"/>
      <c r="CE7" s="243"/>
      <c r="CF7" s="225">
        <v>0</v>
      </c>
      <c r="CG7" s="226"/>
      <c r="CH7" s="226"/>
      <c r="CI7" s="226"/>
      <c r="CJ7" s="226"/>
      <c r="CK7" s="226"/>
      <c r="CL7" s="226"/>
      <c r="CM7" s="226"/>
      <c r="CN7" s="226"/>
      <c r="CO7" s="226"/>
      <c r="CP7" s="226"/>
      <c r="CQ7" s="226"/>
      <c r="CR7" s="226"/>
      <c r="CS7" s="227"/>
      <c r="CT7" s="236">
        <v>93708</v>
      </c>
      <c r="CU7" s="242"/>
      <c r="CV7" s="242"/>
      <c r="CW7" s="242"/>
      <c r="CX7" s="242"/>
      <c r="CY7" s="242"/>
      <c r="CZ7" s="242"/>
      <c r="DA7" s="242"/>
      <c r="DB7" s="242"/>
      <c r="DC7" s="242"/>
      <c r="DD7" s="242"/>
      <c r="DE7" s="242"/>
      <c r="DF7" s="242"/>
      <c r="DG7" s="242"/>
      <c r="DH7" s="242"/>
      <c r="DI7" s="243"/>
      <c r="DJ7" s="225">
        <v>0</v>
      </c>
      <c r="DK7" s="226"/>
      <c r="DL7" s="226"/>
      <c r="DM7" s="226"/>
      <c r="DN7" s="226"/>
      <c r="DO7" s="226"/>
      <c r="DP7" s="226"/>
      <c r="DQ7" s="226"/>
      <c r="DR7" s="226"/>
      <c r="DS7" s="226"/>
      <c r="DT7" s="226"/>
      <c r="DU7" s="226"/>
      <c r="DV7" s="227"/>
      <c r="DW7" s="225"/>
      <c r="DX7" s="226"/>
      <c r="DY7" s="226"/>
      <c r="DZ7" s="226"/>
      <c r="EA7" s="226"/>
      <c r="EB7" s="226"/>
      <c r="EC7" s="226"/>
      <c r="ED7" s="226"/>
      <c r="EE7" s="226"/>
      <c r="EF7" s="226"/>
      <c r="EG7" s="226"/>
      <c r="EH7" s="226"/>
      <c r="EI7" s="227"/>
    </row>
    <row r="8" spans="1:139" s="61" customFormat="1" ht="93" customHeight="1" x14ac:dyDescent="0.3">
      <c r="A8" s="322" t="s">
        <v>291</v>
      </c>
      <c r="B8" s="323"/>
      <c r="C8" s="323"/>
      <c r="D8" s="323"/>
      <c r="E8" s="323"/>
      <c r="F8" s="324"/>
      <c r="G8" s="325" t="s">
        <v>494</v>
      </c>
      <c r="H8" s="277"/>
      <c r="I8" s="277"/>
      <c r="J8" s="277"/>
      <c r="K8" s="277"/>
      <c r="L8" s="277"/>
      <c r="M8" s="277"/>
      <c r="N8" s="277"/>
      <c r="O8" s="277"/>
      <c r="P8" s="277"/>
      <c r="Q8" s="277"/>
      <c r="R8" s="277"/>
      <c r="S8" s="277"/>
      <c r="T8" s="277"/>
      <c r="U8" s="277"/>
      <c r="V8" s="277"/>
      <c r="W8" s="277"/>
      <c r="X8" s="277"/>
      <c r="Y8" s="277"/>
      <c r="Z8" s="277"/>
      <c r="AA8" s="278"/>
      <c r="AB8" s="225">
        <v>263</v>
      </c>
      <c r="AC8" s="226"/>
      <c r="AD8" s="226"/>
      <c r="AE8" s="226"/>
      <c r="AF8" s="226"/>
      <c r="AG8" s="226"/>
      <c r="AH8" s="226"/>
      <c r="AI8" s="226"/>
      <c r="AJ8" s="226"/>
      <c r="AK8" s="226"/>
      <c r="AL8" s="226"/>
      <c r="AM8" s="226"/>
      <c r="AN8" s="226"/>
      <c r="AO8" s="227"/>
      <c r="AP8" s="225">
        <v>137</v>
      </c>
      <c r="AQ8" s="226"/>
      <c r="AR8" s="226"/>
      <c r="AS8" s="226"/>
      <c r="AT8" s="226"/>
      <c r="AU8" s="226"/>
      <c r="AV8" s="226"/>
      <c r="AW8" s="226"/>
      <c r="AX8" s="226"/>
      <c r="AY8" s="226"/>
      <c r="AZ8" s="226"/>
      <c r="BA8" s="226"/>
      <c r="BB8" s="226"/>
      <c r="BC8" s="227"/>
      <c r="BD8" s="225">
        <v>684</v>
      </c>
      <c r="BE8" s="226"/>
      <c r="BF8" s="226"/>
      <c r="BG8" s="226"/>
      <c r="BH8" s="226"/>
      <c r="BI8" s="226"/>
      <c r="BJ8" s="226"/>
      <c r="BK8" s="226"/>
      <c r="BL8" s="226"/>
      <c r="BM8" s="226"/>
      <c r="BN8" s="226"/>
      <c r="BO8" s="226"/>
      <c r="BP8" s="226"/>
      <c r="BQ8" s="226"/>
      <c r="BR8" s="236">
        <f>AP8*BD8</f>
        <v>93708</v>
      </c>
      <c r="BS8" s="242"/>
      <c r="BT8" s="242"/>
      <c r="BU8" s="242"/>
      <c r="BV8" s="242"/>
      <c r="BW8" s="242"/>
      <c r="BX8" s="242"/>
      <c r="BY8" s="242"/>
      <c r="BZ8" s="242"/>
      <c r="CA8" s="242"/>
      <c r="CB8" s="242"/>
      <c r="CC8" s="242"/>
      <c r="CD8" s="242"/>
      <c r="CE8" s="243"/>
      <c r="CF8" s="225">
        <v>0</v>
      </c>
      <c r="CG8" s="226"/>
      <c r="CH8" s="226"/>
      <c r="CI8" s="226"/>
      <c r="CJ8" s="226"/>
      <c r="CK8" s="226"/>
      <c r="CL8" s="226"/>
      <c r="CM8" s="226"/>
      <c r="CN8" s="226"/>
      <c r="CO8" s="226"/>
      <c r="CP8" s="226"/>
      <c r="CQ8" s="226"/>
      <c r="CR8" s="226"/>
      <c r="CS8" s="227"/>
      <c r="CT8" s="236">
        <v>93708</v>
      </c>
      <c r="CU8" s="242"/>
      <c r="CV8" s="242"/>
      <c r="CW8" s="242"/>
      <c r="CX8" s="242"/>
      <c r="CY8" s="242"/>
      <c r="CZ8" s="242"/>
      <c r="DA8" s="242"/>
      <c r="DB8" s="242"/>
      <c r="DC8" s="242"/>
      <c r="DD8" s="242"/>
      <c r="DE8" s="242"/>
      <c r="DF8" s="242"/>
      <c r="DG8" s="242"/>
      <c r="DH8" s="242"/>
      <c r="DI8" s="243"/>
      <c r="DJ8" s="225">
        <v>0</v>
      </c>
      <c r="DK8" s="226"/>
      <c r="DL8" s="226"/>
      <c r="DM8" s="226"/>
      <c r="DN8" s="226"/>
      <c r="DO8" s="226"/>
      <c r="DP8" s="226"/>
      <c r="DQ8" s="226"/>
      <c r="DR8" s="226"/>
      <c r="DS8" s="226"/>
      <c r="DT8" s="226"/>
      <c r="DU8" s="226"/>
      <c r="DV8" s="227"/>
      <c r="DW8" s="225"/>
      <c r="DX8" s="226"/>
      <c r="DY8" s="226"/>
      <c r="DZ8" s="226"/>
      <c r="EA8" s="226"/>
      <c r="EB8" s="226"/>
      <c r="EC8" s="226"/>
      <c r="ED8" s="226"/>
      <c r="EE8" s="226"/>
      <c r="EF8" s="226"/>
      <c r="EG8" s="226"/>
      <c r="EH8" s="226"/>
      <c r="EI8" s="227"/>
    </row>
    <row r="9" spans="1:139" s="61" customFormat="1" ht="16.5" customHeight="1" x14ac:dyDescent="0.3">
      <c r="A9" s="322" t="s">
        <v>36</v>
      </c>
      <c r="B9" s="323"/>
      <c r="C9" s="323"/>
      <c r="D9" s="323"/>
      <c r="E9" s="323"/>
      <c r="F9" s="324"/>
      <c r="G9" s="325" t="s">
        <v>495</v>
      </c>
      <c r="H9" s="277"/>
      <c r="I9" s="277"/>
      <c r="J9" s="277"/>
      <c r="K9" s="277"/>
      <c r="L9" s="277"/>
      <c r="M9" s="277"/>
      <c r="N9" s="277"/>
      <c r="O9" s="277"/>
      <c r="P9" s="277"/>
      <c r="Q9" s="277"/>
      <c r="R9" s="277"/>
      <c r="S9" s="277"/>
      <c r="T9" s="277"/>
      <c r="U9" s="277"/>
      <c r="V9" s="277"/>
      <c r="W9" s="277"/>
      <c r="X9" s="277"/>
      <c r="Y9" s="277"/>
      <c r="Z9" s="277"/>
      <c r="AA9" s="278"/>
      <c r="AB9" s="225">
        <v>296</v>
      </c>
      <c r="AC9" s="226"/>
      <c r="AD9" s="226"/>
      <c r="AE9" s="226"/>
      <c r="AF9" s="226"/>
      <c r="AG9" s="226"/>
      <c r="AH9" s="226"/>
      <c r="AI9" s="226"/>
      <c r="AJ9" s="226"/>
      <c r="AK9" s="226"/>
      <c r="AL9" s="226"/>
      <c r="AM9" s="226"/>
      <c r="AN9" s="226"/>
      <c r="AO9" s="227"/>
      <c r="AP9" s="236">
        <v>2325</v>
      </c>
      <c r="AQ9" s="242"/>
      <c r="AR9" s="242"/>
      <c r="AS9" s="242"/>
      <c r="AT9" s="242"/>
      <c r="AU9" s="242"/>
      <c r="AV9" s="242"/>
      <c r="AW9" s="242"/>
      <c r="AX9" s="242"/>
      <c r="AY9" s="242"/>
      <c r="AZ9" s="242"/>
      <c r="BA9" s="242"/>
      <c r="BB9" s="242"/>
      <c r="BC9" s="243"/>
      <c r="BD9" s="225">
        <v>120</v>
      </c>
      <c r="BE9" s="226"/>
      <c r="BF9" s="226"/>
      <c r="BG9" s="226"/>
      <c r="BH9" s="226"/>
      <c r="BI9" s="226"/>
      <c r="BJ9" s="226"/>
      <c r="BK9" s="226"/>
      <c r="BL9" s="226"/>
      <c r="BM9" s="226"/>
      <c r="BN9" s="226"/>
      <c r="BO9" s="226"/>
      <c r="BP9" s="226"/>
      <c r="BQ9" s="226"/>
      <c r="BR9" s="236">
        <f>AP9*BD9</f>
        <v>279000</v>
      </c>
      <c r="BS9" s="242"/>
      <c r="BT9" s="242"/>
      <c r="BU9" s="242"/>
      <c r="BV9" s="242"/>
      <c r="BW9" s="242"/>
      <c r="BX9" s="242"/>
      <c r="BY9" s="242"/>
      <c r="BZ9" s="242"/>
      <c r="CA9" s="242"/>
      <c r="CB9" s="242"/>
      <c r="CC9" s="242"/>
      <c r="CD9" s="242"/>
      <c r="CE9" s="243"/>
      <c r="CF9" s="225">
        <v>0</v>
      </c>
      <c r="CG9" s="226"/>
      <c r="CH9" s="226"/>
      <c r="CI9" s="226"/>
      <c r="CJ9" s="226"/>
      <c r="CK9" s="226"/>
      <c r="CL9" s="226"/>
      <c r="CM9" s="226"/>
      <c r="CN9" s="226"/>
      <c r="CO9" s="226"/>
      <c r="CP9" s="226"/>
      <c r="CQ9" s="226"/>
      <c r="CR9" s="226"/>
      <c r="CS9" s="227"/>
      <c r="CT9" s="236">
        <f>45000+36000</f>
        <v>81000</v>
      </c>
      <c r="CU9" s="242"/>
      <c r="CV9" s="242"/>
      <c r="CW9" s="242"/>
      <c r="CX9" s="242"/>
      <c r="CY9" s="242"/>
      <c r="CZ9" s="242"/>
      <c r="DA9" s="242"/>
      <c r="DB9" s="242"/>
      <c r="DC9" s="242"/>
      <c r="DD9" s="242"/>
      <c r="DE9" s="242"/>
      <c r="DF9" s="242"/>
      <c r="DG9" s="242"/>
      <c r="DH9" s="242"/>
      <c r="DI9" s="243"/>
      <c r="DJ9" s="236">
        <v>198000</v>
      </c>
      <c r="DK9" s="242"/>
      <c r="DL9" s="242"/>
      <c r="DM9" s="242"/>
      <c r="DN9" s="242"/>
      <c r="DO9" s="242"/>
      <c r="DP9" s="242"/>
      <c r="DQ9" s="242"/>
      <c r="DR9" s="242"/>
      <c r="DS9" s="242"/>
      <c r="DT9" s="242"/>
      <c r="DU9" s="242"/>
      <c r="DV9" s="243"/>
      <c r="DW9" s="225"/>
      <c r="DX9" s="226"/>
      <c r="DY9" s="226"/>
      <c r="DZ9" s="226"/>
      <c r="EA9" s="226"/>
      <c r="EB9" s="226"/>
      <c r="EC9" s="226"/>
      <c r="ED9" s="226"/>
      <c r="EE9" s="226"/>
      <c r="EF9" s="226"/>
      <c r="EG9" s="226"/>
      <c r="EH9" s="226"/>
      <c r="EI9" s="227"/>
    </row>
    <row r="10" spans="1:139" s="61" customFormat="1" ht="16.5" hidden="1" customHeight="1" x14ac:dyDescent="0.3">
      <c r="A10" s="326"/>
      <c r="B10" s="327"/>
      <c r="C10" s="327"/>
      <c r="D10" s="327"/>
      <c r="E10" s="327"/>
      <c r="F10" s="328"/>
      <c r="G10" s="285"/>
      <c r="H10" s="277"/>
      <c r="I10" s="277"/>
      <c r="J10" s="277"/>
      <c r="K10" s="277"/>
      <c r="L10" s="277"/>
      <c r="M10" s="277"/>
      <c r="N10" s="277"/>
      <c r="O10" s="277"/>
      <c r="P10" s="277"/>
      <c r="Q10" s="277"/>
      <c r="R10" s="277"/>
      <c r="S10" s="277"/>
      <c r="T10" s="277"/>
      <c r="U10" s="277"/>
      <c r="V10" s="277"/>
      <c r="W10" s="277"/>
      <c r="X10" s="277"/>
      <c r="Y10" s="277"/>
      <c r="Z10" s="277"/>
      <c r="AA10" s="278"/>
      <c r="AB10" s="225"/>
      <c r="AC10" s="226"/>
      <c r="AD10" s="226"/>
      <c r="AE10" s="226"/>
      <c r="AF10" s="226"/>
      <c r="AG10" s="226"/>
      <c r="AH10" s="226"/>
      <c r="AI10" s="226"/>
      <c r="AJ10" s="226"/>
      <c r="AK10" s="226"/>
      <c r="AL10" s="226"/>
      <c r="AM10" s="226"/>
      <c r="AN10" s="226"/>
      <c r="AO10" s="227"/>
      <c r="AP10" s="225"/>
      <c r="AQ10" s="226"/>
      <c r="AR10" s="226"/>
      <c r="AS10" s="226"/>
      <c r="AT10" s="226"/>
      <c r="AU10" s="226"/>
      <c r="AV10" s="226"/>
      <c r="AW10" s="226"/>
      <c r="AX10" s="226"/>
      <c r="AY10" s="226"/>
      <c r="AZ10" s="226"/>
      <c r="BA10" s="226"/>
      <c r="BB10" s="226"/>
      <c r="BC10" s="227"/>
      <c r="BD10" s="225"/>
      <c r="BE10" s="226"/>
      <c r="BF10" s="226"/>
      <c r="BG10" s="226"/>
      <c r="BH10" s="226"/>
      <c r="BI10" s="226"/>
      <c r="BJ10" s="226"/>
      <c r="BK10" s="226"/>
      <c r="BL10" s="226"/>
      <c r="BM10" s="226"/>
      <c r="BN10" s="226"/>
      <c r="BO10" s="226"/>
      <c r="BP10" s="226"/>
      <c r="BQ10" s="226"/>
      <c r="BR10" s="225"/>
      <c r="BS10" s="226"/>
      <c r="BT10" s="226"/>
      <c r="BU10" s="226"/>
      <c r="BV10" s="226"/>
      <c r="BW10" s="226"/>
      <c r="BX10" s="226"/>
      <c r="BY10" s="226"/>
      <c r="BZ10" s="226"/>
      <c r="CA10" s="226"/>
      <c r="CB10" s="226"/>
      <c r="CC10" s="226"/>
      <c r="CD10" s="226"/>
      <c r="CE10" s="227"/>
      <c r="CF10" s="233"/>
      <c r="CG10" s="234"/>
      <c r="CH10" s="234"/>
      <c r="CI10" s="234"/>
      <c r="CJ10" s="234"/>
      <c r="CK10" s="234"/>
      <c r="CL10" s="234"/>
      <c r="CM10" s="234"/>
      <c r="CN10" s="234"/>
      <c r="CO10" s="234"/>
      <c r="CP10" s="234"/>
      <c r="CQ10" s="234"/>
      <c r="CR10" s="234"/>
      <c r="CS10" s="235"/>
      <c r="CT10" s="233"/>
      <c r="CU10" s="234"/>
      <c r="CV10" s="234"/>
      <c r="CW10" s="234"/>
      <c r="CX10" s="234"/>
      <c r="CY10" s="234"/>
      <c r="CZ10" s="234"/>
      <c r="DA10" s="234"/>
      <c r="DB10" s="234"/>
      <c r="DC10" s="234"/>
      <c r="DD10" s="234"/>
      <c r="DE10" s="234"/>
      <c r="DF10" s="234"/>
      <c r="DG10" s="234"/>
      <c r="DH10" s="234"/>
      <c r="DI10" s="235"/>
      <c r="DJ10" s="233"/>
      <c r="DK10" s="234"/>
      <c r="DL10" s="234"/>
      <c r="DM10" s="234"/>
      <c r="DN10" s="234"/>
      <c r="DO10" s="234"/>
      <c r="DP10" s="234"/>
      <c r="DQ10" s="234"/>
      <c r="DR10" s="234"/>
      <c r="DS10" s="234"/>
      <c r="DT10" s="234"/>
      <c r="DU10" s="234"/>
      <c r="DV10" s="235"/>
      <c r="DW10" s="233"/>
      <c r="DX10" s="234"/>
      <c r="DY10" s="234"/>
      <c r="DZ10" s="234"/>
      <c r="EA10" s="234"/>
      <c r="EB10" s="234"/>
      <c r="EC10" s="234"/>
      <c r="ED10" s="234"/>
      <c r="EE10" s="234"/>
      <c r="EF10" s="234"/>
      <c r="EG10" s="234"/>
      <c r="EH10" s="234"/>
      <c r="EI10" s="235"/>
    </row>
    <row r="11" spans="1:139" s="61" customFormat="1" ht="16.5" hidden="1" customHeight="1" x14ac:dyDescent="0.3">
      <c r="A11" s="322" t="s">
        <v>37</v>
      </c>
      <c r="B11" s="323"/>
      <c r="C11" s="323"/>
      <c r="D11" s="323"/>
      <c r="E11" s="323"/>
      <c r="F11" s="324"/>
      <c r="G11" s="325" t="s">
        <v>496</v>
      </c>
      <c r="H11" s="277"/>
      <c r="I11" s="277"/>
      <c r="J11" s="277"/>
      <c r="K11" s="277"/>
      <c r="L11" s="277"/>
      <c r="M11" s="277"/>
      <c r="N11" s="277"/>
      <c r="O11" s="277"/>
      <c r="P11" s="277"/>
      <c r="Q11" s="277"/>
      <c r="R11" s="277"/>
      <c r="S11" s="277"/>
      <c r="T11" s="277"/>
      <c r="U11" s="277"/>
      <c r="V11" s="277"/>
      <c r="W11" s="277"/>
      <c r="X11" s="277"/>
      <c r="Y11" s="277"/>
      <c r="Z11" s="277"/>
      <c r="AA11" s="278"/>
      <c r="AB11" s="225"/>
      <c r="AC11" s="226"/>
      <c r="AD11" s="226"/>
      <c r="AE11" s="226"/>
      <c r="AF11" s="226"/>
      <c r="AG11" s="226"/>
      <c r="AH11" s="226"/>
      <c r="AI11" s="226"/>
      <c r="AJ11" s="226"/>
      <c r="AK11" s="226"/>
      <c r="AL11" s="226"/>
      <c r="AM11" s="226"/>
      <c r="AN11" s="226"/>
      <c r="AO11" s="227"/>
      <c r="AP11" s="225"/>
      <c r="AQ11" s="226"/>
      <c r="AR11" s="226"/>
      <c r="AS11" s="226"/>
      <c r="AT11" s="226"/>
      <c r="AU11" s="226"/>
      <c r="AV11" s="226"/>
      <c r="AW11" s="226"/>
      <c r="AX11" s="226"/>
      <c r="AY11" s="226"/>
      <c r="AZ11" s="226"/>
      <c r="BA11" s="226"/>
      <c r="BB11" s="226"/>
      <c r="BC11" s="227"/>
      <c r="BD11" s="225"/>
      <c r="BE11" s="226"/>
      <c r="BF11" s="226"/>
      <c r="BG11" s="226"/>
      <c r="BH11" s="226"/>
      <c r="BI11" s="226"/>
      <c r="BJ11" s="226"/>
      <c r="BK11" s="226"/>
      <c r="BL11" s="226"/>
      <c r="BM11" s="226"/>
      <c r="BN11" s="226"/>
      <c r="BO11" s="226"/>
      <c r="BP11" s="226"/>
      <c r="BQ11" s="226"/>
      <c r="BR11" s="225"/>
      <c r="BS11" s="226"/>
      <c r="BT11" s="226"/>
      <c r="BU11" s="226"/>
      <c r="BV11" s="226"/>
      <c r="BW11" s="226"/>
      <c r="BX11" s="226"/>
      <c r="BY11" s="226"/>
      <c r="BZ11" s="226"/>
      <c r="CA11" s="226"/>
      <c r="CB11" s="226"/>
      <c r="CC11" s="226"/>
      <c r="CD11" s="226"/>
      <c r="CE11" s="227"/>
      <c r="CF11" s="225"/>
      <c r="CG11" s="226"/>
      <c r="CH11" s="226"/>
      <c r="CI11" s="226"/>
      <c r="CJ11" s="226"/>
      <c r="CK11" s="226"/>
      <c r="CL11" s="226"/>
      <c r="CM11" s="226"/>
      <c r="CN11" s="226"/>
      <c r="CO11" s="226"/>
      <c r="CP11" s="226"/>
      <c r="CQ11" s="226"/>
      <c r="CR11" s="226"/>
      <c r="CS11" s="227"/>
      <c r="CT11" s="225"/>
      <c r="CU11" s="226"/>
      <c r="CV11" s="226"/>
      <c r="CW11" s="226"/>
      <c r="CX11" s="226"/>
      <c r="CY11" s="226"/>
      <c r="CZ11" s="226"/>
      <c r="DA11" s="226"/>
      <c r="DB11" s="226"/>
      <c r="DC11" s="226"/>
      <c r="DD11" s="226"/>
      <c r="DE11" s="226"/>
      <c r="DF11" s="226"/>
      <c r="DG11" s="226"/>
      <c r="DH11" s="226"/>
      <c r="DI11" s="227"/>
      <c r="DJ11" s="225"/>
      <c r="DK11" s="226"/>
      <c r="DL11" s="226"/>
      <c r="DM11" s="226"/>
      <c r="DN11" s="226"/>
      <c r="DO11" s="226"/>
      <c r="DP11" s="226"/>
      <c r="DQ11" s="226"/>
      <c r="DR11" s="226"/>
      <c r="DS11" s="226"/>
      <c r="DT11" s="226"/>
      <c r="DU11" s="226"/>
      <c r="DV11" s="227"/>
      <c r="DW11" s="225"/>
      <c r="DX11" s="226"/>
      <c r="DY11" s="226"/>
      <c r="DZ11" s="226"/>
      <c r="EA11" s="226"/>
      <c r="EB11" s="226"/>
      <c r="EC11" s="226"/>
      <c r="ED11" s="226"/>
      <c r="EE11" s="226"/>
      <c r="EF11" s="226"/>
      <c r="EG11" s="226"/>
      <c r="EH11" s="226"/>
      <c r="EI11" s="227"/>
    </row>
    <row r="12" spans="1:139" s="61" customFormat="1" ht="16.5" hidden="1" customHeight="1" x14ac:dyDescent="0.3">
      <c r="A12" s="322" t="s">
        <v>321</v>
      </c>
      <c r="B12" s="323"/>
      <c r="C12" s="323"/>
      <c r="D12" s="323"/>
      <c r="E12" s="323"/>
      <c r="F12" s="324"/>
      <c r="G12" s="325" t="s">
        <v>497</v>
      </c>
      <c r="H12" s="277"/>
      <c r="I12" s="277"/>
      <c r="J12" s="277"/>
      <c r="K12" s="277"/>
      <c r="L12" s="277"/>
      <c r="M12" s="277"/>
      <c r="N12" s="277"/>
      <c r="O12" s="277"/>
      <c r="P12" s="277"/>
      <c r="Q12" s="277"/>
      <c r="R12" s="277"/>
      <c r="S12" s="277"/>
      <c r="T12" s="277"/>
      <c r="U12" s="277"/>
      <c r="V12" s="277"/>
      <c r="W12" s="277"/>
      <c r="X12" s="277"/>
      <c r="Y12" s="277"/>
      <c r="Z12" s="277"/>
      <c r="AA12" s="278"/>
      <c r="AB12" s="225"/>
      <c r="AC12" s="226"/>
      <c r="AD12" s="226"/>
      <c r="AE12" s="226"/>
      <c r="AF12" s="226"/>
      <c r="AG12" s="226"/>
      <c r="AH12" s="226"/>
      <c r="AI12" s="226"/>
      <c r="AJ12" s="226"/>
      <c r="AK12" s="226"/>
      <c r="AL12" s="226"/>
      <c r="AM12" s="226"/>
      <c r="AN12" s="226"/>
      <c r="AO12" s="227"/>
      <c r="AP12" s="225"/>
      <c r="AQ12" s="226"/>
      <c r="AR12" s="226"/>
      <c r="AS12" s="226"/>
      <c r="AT12" s="226"/>
      <c r="AU12" s="226"/>
      <c r="AV12" s="226"/>
      <c r="AW12" s="226"/>
      <c r="AX12" s="226"/>
      <c r="AY12" s="226"/>
      <c r="AZ12" s="226"/>
      <c r="BA12" s="226"/>
      <c r="BB12" s="226"/>
      <c r="BC12" s="227"/>
      <c r="BD12" s="225"/>
      <c r="BE12" s="226"/>
      <c r="BF12" s="226"/>
      <c r="BG12" s="226"/>
      <c r="BH12" s="226"/>
      <c r="BI12" s="226"/>
      <c r="BJ12" s="226"/>
      <c r="BK12" s="226"/>
      <c r="BL12" s="226"/>
      <c r="BM12" s="226"/>
      <c r="BN12" s="226"/>
      <c r="BO12" s="226"/>
      <c r="BP12" s="226"/>
      <c r="BQ12" s="226"/>
      <c r="BR12" s="225"/>
      <c r="BS12" s="226"/>
      <c r="BT12" s="226"/>
      <c r="BU12" s="226"/>
      <c r="BV12" s="226"/>
      <c r="BW12" s="226"/>
      <c r="BX12" s="226"/>
      <c r="BY12" s="226"/>
      <c r="BZ12" s="226"/>
      <c r="CA12" s="226"/>
      <c r="CB12" s="226"/>
      <c r="CC12" s="226"/>
      <c r="CD12" s="226"/>
      <c r="CE12" s="227"/>
      <c r="CF12" s="233"/>
      <c r="CG12" s="234"/>
      <c r="CH12" s="234"/>
      <c r="CI12" s="234"/>
      <c r="CJ12" s="234"/>
      <c r="CK12" s="234"/>
      <c r="CL12" s="234"/>
      <c r="CM12" s="234"/>
      <c r="CN12" s="234"/>
      <c r="CO12" s="234"/>
      <c r="CP12" s="234"/>
      <c r="CQ12" s="234"/>
      <c r="CR12" s="234"/>
      <c r="CS12" s="235"/>
      <c r="CT12" s="233"/>
      <c r="CU12" s="234"/>
      <c r="CV12" s="234"/>
      <c r="CW12" s="234"/>
      <c r="CX12" s="234"/>
      <c r="CY12" s="234"/>
      <c r="CZ12" s="234"/>
      <c r="DA12" s="234"/>
      <c r="DB12" s="234"/>
      <c r="DC12" s="234"/>
      <c r="DD12" s="234"/>
      <c r="DE12" s="234"/>
      <c r="DF12" s="234"/>
      <c r="DG12" s="234"/>
      <c r="DH12" s="234"/>
      <c r="DI12" s="235"/>
      <c r="DJ12" s="233"/>
      <c r="DK12" s="234"/>
      <c r="DL12" s="234"/>
      <c r="DM12" s="234"/>
      <c r="DN12" s="234"/>
      <c r="DO12" s="234"/>
      <c r="DP12" s="234"/>
      <c r="DQ12" s="234"/>
      <c r="DR12" s="234"/>
      <c r="DS12" s="234"/>
      <c r="DT12" s="234"/>
      <c r="DU12" s="234"/>
      <c r="DV12" s="235"/>
      <c r="DW12" s="233"/>
      <c r="DX12" s="234"/>
      <c r="DY12" s="234"/>
      <c r="DZ12" s="234"/>
      <c r="EA12" s="234"/>
      <c r="EB12" s="234"/>
      <c r="EC12" s="234"/>
      <c r="ED12" s="234"/>
      <c r="EE12" s="234"/>
      <c r="EF12" s="234"/>
      <c r="EG12" s="234"/>
      <c r="EH12" s="234"/>
      <c r="EI12" s="235"/>
    </row>
    <row r="13" spans="1:139" s="61" customFormat="1" ht="16.5" hidden="1" customHeight="1" x14ac:dyDescent="0.3">
      <c r="A13" s="322" t="s">
        <v>481</v>
      </c>
      <c r="B13" s="323"/>
      <c r="C13" s="323"/>
      <c r="D13" s="323"/>
      <c r="E13" s="323"/>
      <c r="F13" s="324"/>
      <c r="G13" s="325" t="s">
        <v>498</v>
      </c>
      <c r="H13" s="277"/>
      <c r="I13" s="277"/>
      <c r="J13" s="277"/>
      <c r="K13" s="277"/>
      <c r="L13" s="277"/>
      <c r="M13" s="277"/>
      <c r="N13" s="277"/>
      <c r="O13" s="277"/>
      <c r="P13" s="277"/>
      <c r="Q13" s="277"/>
      <c r="R13" s="277"/>
      <c r="S13" s="277"/>
      <c r="T13" s="277"/>
      <c r="U13" s="277"/>
      <c r="V13" s="277"/>
      <c r="W13" s="277"/>
      <c r="X13" s="277"/>
      <c r="Y13" s="277"/>
      <c r="Z13" s="277"/>
      <c r="AA13" s="278"/>
      <c r="AB13" s="225"/>
      <c r="AC13" s="226"/>
      <c r="AD13" s="226"/>
      <c r="AE13" s="226"/>
      <c r="AF13" s="226"/>
      <c r="AG13" s="226"/>
      <c r="AH13" s="226"/>
      <c r="AI13" s="226"/>
      <c r="AJ13" s="226"/>
      <c r="AK13" s="226"/>
      <c r="AL13" s="226"/>
      <c r="AM13" s="226"/>
      <c r="AN13" s="226"/>
      <c r="AO13" s="227"/>
      <c r="AP13" s="225"/>
      <c r="AQ13" s="226"/>
      <c r="AR13" s="226"/>
      <c r="AS13" s="226"/>
      <c r="AT13" s="226"/>
      <c r="AU13" s="226"/>
      <c r="AV13" s="226"/>
      <c r="AW13" s="226"/>
      <c r="AX13" s="226"/>
      <c r="AY13" s="226"/>
      <c r="AZ13" s="226"/>
      <c r="BA13" s="226"/>
      <c r="BB13" s="226"/>
      <c r="BC13" s="227"/>
      <c r="BD13" s="225"/>
      <c r="BE13" s="226"/>
      <c r="BF13" s="226"/>
      <c r="BG13" s="226"/>
      <c r="BH13" s="226"/>
      <c r="BI13" s="226"/>
      <c r="BJ13" s="226"/>
      <c r="BK13" s="226"/>
      <c r="BL13" s="226"/>
      <c r="BM13" s="226"/>
      <c r="BN13" s="226"/>
      <c r="BO13" s="226"/>
      <c r="BP13" s="226"/>
      <c r="BQ13" s="226"/>
      <c r="BR13" s="225"/>
      <c r="BS13" s="226"/>
      <c r="BT13" s="226"/>
      <c r="BU13" s="226"/>
      <c r="BV13" s="226"/>
      <c r="BW13" s="226"/>
      <c r="BX13" s="226"/>
      <c r="BY13" s="226"/>
      <c r="BZ13" s="226"/>
      <c r="CA13" s="226"/>
      <c r="CB13" s="226"/>
      <c r="CC13" s="226"/>
      <c r="CD13" s="226"/>
      <c r="CE13" s="227"/>
      <c r="CF13" s="233"/>
      <c r="CG13" s="234"/>
      <c r="CH13" s="234"/>
      <c r="CI13" s="234"/>
      <c r="CJ13" s="234"/>
      <c r="CK13" s="234"/>
      <c r="CL13" s="234"/>
      <c r="CM13" s="234"/>
      <c r="CN13" s="234"/>
      <c r="CO13" s="234"/>
      <c r="CP13" s="234"/>
      <c r="CQ13" s="234"/>
      <c r="CR13" s="234"/>
      <c r="CS13" s="235"/>
      <c r="CT13" s="233"/>
      <c r="CU13" s="234"/>
      <c r="CV13" s="234"/>
      <c r="CW13" s="234"/>
      <c r="CX13" s="234"/>
      <c r="CY13" s="234"/>
      <c r="CZ13" s="234"/>
      <c r="DA13" s="234"/>
      <c r="DB13" s="234"/>
      <c r="DC13" s="234"/>
      <c r="DD13" s="234"/>
      <c r="DE13" s="234"/>
      <c r="DF13" s="234"/>
      <c r="DG13" s="234"/>
      <c r="DH13" s="234"/>
      <c r="DI13" s="235"/>
      <c r="DJ13" s="233"/>
      <c r="DK13" s="234"/>
      <c r="DL13" s="234"/>
      <c r="DM13" s="234"/>
      <c r="DN13" s="234"/>
      <c r="DO13" s="234"/>
      <c r="DP13" s="234"/>
      <c r="DQ13" s="234"/>
      <c r="DR13" s="234"/>
      <c r="DS13" s="234"/>
      <c r="DT13" s="234"/>
      <c r="DU13" s="234"/>
      <c r="DV13" s="235"/>
      <c r="DW13" s="233"/>
      <c r="DX13" s="234"/>
      <c r="DY13" s="234"/>
      <c r="DZ13" s="234"/>
      <c r="EA13" s="234"/>
      <c r="EB13" s="234"/>
      <c r="EC13" s="234"/>
      <c r="ED13" s="234"/>
      <c r="EE13" s="234"/>
      <c r="EF13" s="234"/>
      <c r="EG13" s="234"/>
      <c r="EH13" s="234"/>
      <c r="EI13" s="235"/>
    </row>
    <row r="14" spans="1:139" s="61" customFormat="1" ht="26.25" hidden="1" customHeight="1" x14ac:dyDescent="0.3">
      <c r="A14" s="322" t="s">
        <v>38</v>
      </c>
      <c r="B14" s="323"/>
      <c r="C14" s="323"/>
      <c r="D14" s="323"/>
      <c r="E14" s="323"/>
      <c r="F14" s="324"/>
      <c r="G14" s="325" t="s">
        <v>499</v>
      </c>
      <c r="H14" s="277"/>
      <c r="I14" s="277"/>
      <c r="J14" s="277"/>
      <c r="K14" s="277"/>
      <c r="L14" s="277"/>
      <c r="M14" s="277"/>
      <c r="N14" s="277"/>
      <c r="O14" s="277"/>
      <c r="P14" s="277"/>
      <c r="Q14" s="277"/>
      <c r="R14" s="277"/>
      <c r="S14" s="277"/>
      <c r="T14" s="277"/>
      <c r="U14" s="277"/>
      <c r="V14" s="277"/>
      <c r="W14" s="277"/>
      <c r="X14" s="277"/>
      <c r="Y14" s="277"/>
      <c r="Z14" s="277"/>
      <c r="AA14" s="278"/>
      <c r="AB14" s="225"/>
      <c r="AC14" s="226"/>
      <c r="AD14" s="226"/>
      <c r="AE14" s="226"/>
      <c r="AF14" s="226"/>
      <c r="AG14" s="226"/>
      <c r="AH14" s="226"/>
      <c r="AI14" s="226"/>
      <c r="AJ14" s="226"/>
      <c r="AK14" s="226"/>
      <c r="AL14" s="226"/>
      <c r="AM14" s="226"/>
      <c r="AN14" s="226"/>
      <c r="AO14" s="227"/>
      <c r="AP14" s="225"/>
      <c r="AQ14" s="226"/>
      <c r="AR14" s="226"/>
      <c r="AS14" s="226"/>
      <c r="AT14" s="226"/>
      <c r="AU14" s="226"/>
      <c r="AV14" s="226"/>
      <c r="AW14" s="226"/>
      <c r="AX14" s="226"/>
      <c r="AY14" s="226"/>
      <c r="AZ14" s="226"/>
      <c r="BA14" s="226"/>
      <c r="BB14" s="226"/>
      <c r="BC14" s="227"/>
      <c r="BD14" s="225"/>
      <c r="BE14" s="226"/>
      <c r="BF14" s="226"/>
      <c r="BG14" s="226"/>
      <c r="BH14" s="226"/>
      <c r="BI14" s="226"/>
      <c r="BJ14" s="226"/>
      <c r="BK14" s="226"/>
      <c r="BL14" s="226"/>
      <c r="BM14" s="226"/>
      <c r="BN14" s="226"/>
      <c r="BO14" s="226"/>
      <c r="BP14" s="226"/>
      <c r="BQ14" s="226"/>
      <c r="BR14" s="225"/>
      <c r="BS14" s="226"/>
      <c r="BT14" s="226"/>
      <c r="BU14" s="226"/>
      <c r="BV14" s="226"/>
      <c r="BW14" s="226"/>
      <c r="BX14" s="226"/>
      <c r="BY14" s="226"/>
      <c r="BZ14" s="226"/>
      <c r="CA14" s="226"/>
      <c r="CB14" s="226"/>
      <c r="CC14" s="226"/>
      <c r="CD14" s="226"/>
      <c r="CE14" s="227"/>
      <c r="CF14" s="225"/>
      <c r="CG14" s="226"/>
      <c r="CH14" s="226"/>
      <c r="CI14" s="226"/>
      <c r="CJ14" s="226"/>
      <c r="CK14" s="226"/>
      <c r="CL14" s="226"/>
      <c r="CM14" s="226"/>
      <c r="CN14" s="226"/>
      <c r="CO14" s="226"/>
      <c r="CP14" s="226"/>
      <c r="CQ14" s="226"/>
      <c r="CR14" s="226"/>
      <c r="CS14" s="227"/>
      <c r="CT14" s="225"/>
      <c r="CU14" s="226"/>
      <c r="CV14" s="226"/>
      <c r="CW14" s="226"/>
      <c r="CX14" s="226"/>
      <c r="CY14" s="226"/>
      <c r="CZ14" s="226"/>
      <c r="DA14" s="226"/>
      <c r="DB14" s="226"/>
      <c r="DC14" s="226"/>
      <c r="DD14" s="226"/>
      <c r="DE14" s="226"/>
      <c r="DF14" s="226"/>
      <c r="DG14" s="226"/>
      <c r="DH14" s="226"/>
      <c r="DI14" s="227"/>
      <c r="DJ14" s="225"/>
      <c r="DK14" s="226"/>
      <c r="DL14" s="226"/>
      <c r="DM14" s="226"/>
      <c r="DN14" s="226"/>
      <c r="DO14" s="226"/>
      <c r="DP14" s="226"/>
      <c r="DQ14" s="226"/>
      <c r="DR14" s="226"/>
      <c r="DS14" s="226"/>
      <c r="DT14" s="226"/>
      <c r="DU14" s="226"/>
      <c r="DV14" s="227"/>
      <c r="DW14" s="225"/>
      <c r="DX14" s="226"/>
      <c r="DY14" s="226"/>
      <c r="DZ14" s="226"/>
      <c r="EA14" s="226"/>
      <c r="EB14" s="226"/>
      <c r="EC14" s="226"/>
      <c r="ED14" s="226"/>
      <c r="EE14" s="226"/>
      <c r="EF14" s="226"/>
      <c r="EG14" s="226"/>
      <c r="EH14" s="226"/>
      <c r="EI14" s="227"/>
    </row>
    <row r="15" spans="1:139" s="61" customFormat="1" ht="16.5" hidden="1" customHeight="1" x14ac:dyDescent="0.3">
      <c r="A15" s="322" t="s">
        <v>286</v>
      </c>
      <c r="B15" s="323"/>
      <c r="C15" s="323"/>
      <c r="D15" s="323"/>
      <c r="E15" s="323"/>
      <c r="F15" s="324"/>
      <c r="G15" s="325"/>
      <c r="H15" s="277"/>
      <c r="I15" s="277"/>
      <c r="J15" s="277"/>
      <c r="K15" s="277"/>
      <c r="L15" s="277"/>
      <c r="M15" s="277"/>
      <c r="N15" s="277"/>
      <c r="O15" s="277"/>
      <c r="P15" s="277"/>
      <c r="Q15" s="277"/>
      <c r="R15" s="277"/>
      <c r="S15" s="277"/>
      <c r="T15" s="277"/>
      <c r="U15" s="277"/>
      <c r="V15" s="277"/>
      <c r="W15" s="277"/>
      <c r="X15" s="277"/>
      <c r="Y15" s="277"/>
      <c r="Z15" s="277"/>
      <c r="AA15" s="278"/>
      <c r="AB15" s="225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  <c r="AM15" s="226"/>
      <c r="AN15" s="226"/>
      <c r="AO15" s="227"/>
      <c r="AP15" s="225"/>
      <c r="AQ15" s="226"/>
      <c r="AR15" s="226"/>
      <c r="AS15" s="226"/>
      <c r="AT15" s="226"/>
      <c r="AU15" s="226"/>
      <c r="AV15" s="226"/>
      <c r="AW15" s="226"/>
      <c r="AX15" s="226"/>
      <c r="AY15" s="226"/>
      <c r="AZ15" s="226"/>
      <c r="BA15" s="226"/>
      <c r="BB15" s="226"/>
      <c r="BC15" s="227"/>
      <c r="BD15" s="225"/>
      <c r="BE15" s="226"/>
      <c r="BF15" s="226"/>
      <c r="BG15" s="226"/>
      <c r="BH15" s="226"/>
      <c r="BI15" s="226"/>
      <c r="BJ15" s="226"/>
      <c r="BK15" s="226"/>
      <c r="BL15" s="226"/>
      <c r="BM15" s="226"/>
      <c r="BN15" s="226"/>
      <c r="BO15" s="226"/>
      <c r="BP15" s="226"/>
      <c r="BQ15" s="226"/>
      <c r="BR15" s="225"/>
      <c r="BS15" s="226"/>
      <c r="BT15" s="226"/>
      <c r="BU15" s="226"/>
      <c r="BV15" s="226"/>
      <c r="BW15" s="226"/>
      <c r="BX15" s="226"/>
      <c r="BY15" s="226"/>
      <c r="BZ15" s="226"/>
      <c r="CA15" s="226"/>
      <c r="CB15" s="226"/>
      <c r="CC15" s="226"/>
      <c r="CD15" s="226"/>
      <c r="CE15" s="227"/>
      <c r="CF15" s="233"/>
      <c r="CG15" s="234"/>
      <c r="CH15" s="234"/>
      <c r="CI15" s="234"/>
      <c r="CJ15" s="234"/>
      <c r="CK15" s="234"/>
      <c r="CL15" s="234"/>
      <c r="CM15" s="234"/>
      <c r="CN15" s="234"/>
      <c r="CO15" s="234"/>
      <c r="CP15" s="234"/>
      <c r="CQ15" s="234"/>
      <c r="CR15" s="234"/>
      <c r="CS15" s="235"/>
      <c r="CT15" s="233"/>
      <c r="CU15" s="234"/>
      <c r="CV15" s="234"/>
      <c r="CW15" s="234"/>
      <c r="CX15" s="234"/>
      <c r="CY15" s="234"/>
      <c r="CZ15" s="234"/>
      <c r="DA15" s="234"/>
      <c r="DB15" s="234"/>
      <c r="DC15" s="234"/>
      <c r="DD15" s="234"/>
      <c r="DE15" s="234"/>
      <c r="DF15" s="234"/>
      <c r="DG15" s="234"/>
      <c r="DH15" s="234"/>
      <c r="DI15" s="235"/>
      <c r="DJ15" s="233"/>
      <c r="DK15" s="234"/>
      <c r="DL15" s="234"/>
      <c r="DM15" s="234"/>
      <c r="DN15" s="234"/>
      <c r="DO15" s="234"/>
      <c r="DP15" s="234"/>
      <c r="DQ15" s="234"/>
      <c r="DR15" s="234"/>
      <c r="DS15" s="234"/>
      <c r="DT15" s="234"/>
      <c r="DU15" s="234"/>
      <c r="DV15" s="235"/>
      <c r="DW15" s="233"/>
      <c r="DX15" s="234"/>
      <c r="DY15" s="234"/>
      <c r="DZ15" s="234"/>
      <c r="EA15" s="234"/>
      <c r="EB15" s="234"/>
      <c r="EC15" s="234"/>
      <c r="ED15" s="234"/>
      <c r="EE15" s="234"/>
      <c r="EF15" s="234"/>
      <c r="EG15" s="234"/>
      <c r="EH15" s="234"/>
      <c r="EI15" s="235"/>
    </row>
    <row r="16" spans="1:139" s="61" customFormat="1" ht="16.5" customHeight="1" x14ac:dyDescent="0.25">
      <c r="A16" s="321" t="s">
        <v>371</v>
      </c>
      <c r="B16" s="211"/>
      <c r="C16" s="211"/>
      <c r="D16" s="211"/>
      <c r="E16" s="211"/>
      <c r="F16" s="211"/>
      <c r="G16" s="211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211"/>
      <c r="BK16" s="211"/>
      <c r="BL16" s="211"/>
      <c r="BM16" s="211"/>
      <c r="BN16" s="211"/>
      <c r="BO16" s="211"/>
      <c r="BP16" s="211"/>
      <c r="BQ16" s="212"/>
      <c r="BR16" s="236">
        <f>BR9+BR7</f>
        <v>372708</v>
      </c>
      <c r="BS16" s="242"/>
      <c r="BT16" s="242"/>
      <c r="BU16" s="242"/>
      <c r="BV16" s="242"/>
      <c r="BW16" s="242"/>
      <c r="BX16" s="242"/>
      <c r="BY16" s="242"/>
      <c r="BZ16" s="242"/>
      <c r="CA16" s="242"/>
      <c r="CB16" s="242"/>
      <c r="CC16" s="242"/>
      <c r="CD16" s="242"/>
      <c r="CE16" s="243"/>
      <c r="CF16" s="225"/>
      <c r="CG16" s="226"/>
      <c r="CH16" s="226"/>
      <c r="CI16" s="226"/>
      <c r="CJ16" s="226"/>
      <c r="CK16" s="226"/>
      <c r="CL16" s="226"/>
      <c r="CM16" s="226"/>
      <c r="CN16" s="226"/>
      <c r="CO16" s="226"/>
      <c r="CP16" s="226"/>
      <c r="CQ16" s="226"/>
      <c r="CR16" s="226"/>
      <c r="CS16" s="227"/>
      <c r="CT16" s="236">
        <f>CT7+CT9</f>
        <v>174708</v>
      </c>
      <c r="CU16" s="242"/>
      <c r="CV16" s="242"/>
      <c r="CW16" s="242"/>
      <c r="CX16" s="242"/>
      <c r="CY16" s="242"/>
      <c r="CZ16" s="242"/>
      <c r="DA16" s="242"/>
      <c r="DB16" s="242"/>
      <c r="DC16" s="242"/>
      <c r="DD16" s="242"/>
      <c r="DE16" s="242"/>
      <c r="DF16" s="242"/>
      <c r="DG16" s="242"/>
      <c r="DH16" s="242"/>
      <c r="DI16" s="243"/>
      <c r="DJ16" s="236">
        <f>DJ7+DJ9</f>
        <v>198000</v>
      </c>
      <c r="DK16" s="242"/>
      <c r="DL16" s="242"/>
      <c r="DM16" s="242"/>
      <c r="DN16" s="242"/>
      <c r="DO16" s="242"/>
      <c r="DP16" s="242"/>
      <c r="DQ16" s="242"/>
      <c r="DR16" s="242"/>
      <c r="DS16" s="242"/>
      <c r="DT16" s="242"/>
      <c r="DU16" s="242"/>
      <c r="DV16" s="243"/>
      <c r="DW16" s="225"/>
      <c r="DX16" s="226"/>
      <c r="DY16" s="226"/>
      <c r="DZ16" s="226"/>
      <c r="EA16" s="226"/>
      <c r="EB16" s="226"/>
      <c r="EC16" s="226"/>
      <c r="ED16" s="226"/>
      <c r="EE16" s="226"/>
      <c r="EF16" s="226"/>
      <c r="EG16" s="226"/>
      <c r="EH16" s="226"/>
      <c r="EI16" s="227"/>
    </row>
    <row r="17" spans="1:139" ht="46.5" customHeight="1" x14ac:dyDescent="0.25">
      <c r="A17" s="319" t="s">
        <v>500</v>
      </c>
      <c r="B17" s="320"/>
      <c r="C17" s="320"/>
      <c r="D17" s="320"/>
      <c r="E17" s="320"/>
      <c r="F17" s="320"/>
      <c r="G17" s="320"/>
      <c r="H17" s="320"/>
      <c r="I17" s="320"/>
      <c r="J17" s="320"/>
      <c r="K17" s="320"/>
      <c r="L17" s="320"/>
      <c r="M17" s="320"/>
      <c r="N17" s="320"/>
      <c r="O17" s="320"/>
      <c r="P17" s="320"/>
      <c r="Q17" s="320"/>
      <c r="R17" s="320"/>
      <c r="S17" s="320"/>
      <c r="T17" s="320"/>
      <c r="U17" s="320"/>
      <c r="V17" s="320"/>
      <c r="W17" s="320"/>
      <c r="X17" s="320"/>
      <c r="Y17" s="320"/>
      <c r="Z17" s="320"/>
      <c r="AA17" s="320"/>
      <c r="AB17" s="320"/>
      <c r="AC17" s="320"/>
      <c r="AD17" s="320"/>
      <c r="AE17" s="320"/>
      <c r="AF17" s="320"/>
      <c r="AG17" s="320"/>
      <c r="AH17" s="320"/>
      <c r="AI17" s="320"/>
      <c r="AJ17" s="320"/>
      <c r="AK17" s="320"/>
      <c r="AL17" s="320"/>
      <c r="AM17" s="320"/>
      <c r="AN17" s="320"/>
      <c r="AO17" s="320"/>
      <c r="AP17" s="320"/>
      <c r="AQ17" s="320"/>
      <c r="AR17" s="320"/>
      <c r="AS17" s="320"/>
      <c r="AT17" s="320"/>
      <c r="AU17" s="320"/>
      <c r="AV17" s="320"/>
      <c r="AW17" s="320"/>
      <c r="AX17" s="320"/>
      <c r="AY17" s="320"/>
      <c r="AZ17" s="320"/>
      <c r="BA17" s="320"/>
      <c r="BB17" s="320"/>
      <c r="BC17" s="320"/>
      <c r="BD17" s="320"/>
      <c r="BE17" s="320"/>
      <c r="BF17" s="320"/>
      <c r="BG17" s="320"/>
      <c r="BH17" s="320"/>
      <c r="BI17" s="320"/>
      <c r="BJ17" s="320"/>
      <c r="BK17" s="320"/>
      <c r="BL17" s="320"/>
      <c r="BM17" s="320"/>
      <c r="BN17" s="320"/>
      <c r="BO17" s="320"/>
      <c r="BP17" s="320"/>
      <c r="BQ17" s="320"/>
      <c r="BR17" s="320"/>
      <c r="BS17" s="320"/>
      <c r="BT17" s="320"/>
      <c r="BU17" s="320"/>
      <c r="BV17" s="320"/>
      <c r="BW17" s="320"/>
      <c r="BX17" s="320"/>
      <c r="BY17" s="320"/>
      <c r="BZ17" s="320"/>
      <c r="CA17" s="320"/>
      <c r="CB17" s="320"/>
      <c r="CC17" s="320"/>
      <c r="CD17" s="320"/>
      <c r="CE17" s="320"/>
      <c r="CF17" s="320"/>
      <c r="CG17" s="320"/>
      <c r="CH17" s="320"/>
      <c r="CI17" s="320"/>
      <c r="CJ17" s="320"/>
      <c r="CK17" s="320"/>
      <c r="CL17" s="320"/>
      <c r="CM17" s="320"/>
      <c r="CN17" s="320"/>
      <c r="CO17" s="320"/>
      <c r="CP17" s="320"/>
      <c r="CQ17" s="320"/>
      <c r="CR17" s="320"/>
      <c r="CS17" s="320"/>
      <c r="CT17" s="320"/>
      <c r="CU17" s="320"/>
      <c r="CV17" s="320"/>
      <c r="CW17" s="320"/>
      <c r="CX17" s="320"/>
      <c r="CY17" s="320"/>
      <c r="CZ17" s="320"/>
      <c r="DA17" s="320"/>
      <c r="DB17" s="320"/>
      <c r="DC17" s="320"/>
      <c r="DD17" s="320"/>
      <c r="DE17" s="320"/>
      <c r="DF17" s="320"/>
      <c r="DG17" s="320"/>
      <c r="DH17" s="320"/>
      <c r="DI17" s="320"/>
      <c r="DJ17" s="320"/>
      <c r="DK17" s="320"/>
      <c r="DL17" s="320"/>
      <c r="DM17" s="320"/>
      <c r="DN17" s="320"/>
      <c r="DO17" s="320"/>
      <c r="DP17" s="320"/>
      <c r="DQ17" s="320"/>
      <c r="DR17" s="320"/>
      <c r="DS17" s="320"/>
      <c r="DT17" s="320"/>
      <c r="DU17" s="320"/>
      <c r="DV17" s="320"/>
      <c r="DW17" s="320"/>
      <c r="DX17" s="320"/>
      <c r="DY17" s="320"/>
      <c r="DZ17" s="320"/>
      <c r="EA17" s="320"/>
      <c r="EB17" s="320"/>
      <c r="EC17" s="320"/>
      <c r="ED17" s="320"/>
      <c r="EE17" s="320"/>
      <c r="EF17" s="320"/>
      <c r="EG17" s="320"/>
      <c r="EH17" s="320"/>
      <c r="EI17" s="320"/>
    </row>
  </sheetData>
  <mergeCells count="120">
    <mergeCell ref="A1:EI1"/>
    <mergeCell ref="A3:F5"/>
    <mergeCell ref="G3:AA5"/>
    <mergeCell ref="AB3:AO5"/>
    <mergeCell ref="AP3:BC5"/>
    <mergeCell ref="BD3:BQ5"/>
    <mergeCell ref="BR3:CE5"/>
    <mergeCell ref="CF3:EI3"/>
    <mergeCell ref="CF4:CS5"/>
    <mergeCell ref="CT4:DI5"/>
    <mergeCell ref="DJ4:EI4"/>
    <mergeCell ref="DJ5:DV5"/>
    <mergeCell ref="DW5:EI5"/>
    <mergeCell ref="A6:F6"/>
    <mergeCell ref="G6:AA6"/>
    <mergeCell ref="AB6:AO6"/>
    <mergeCell ref="AP6:BC6"/>
    <mergeCell ref="BD6:BQ6"/>
    <mergeCell ref="BR6:CE6"/>
    <mergeCell ref="CF6:CS6"/>
    <mergeCell ref="CT6:DI6"/>
    <mergeCell ref="DJ6:DV6"/>
    <mergeCell ref="DW6:EI6"/>
    <mergeCell ref="A7:F7"/>
    <mergeCell ref="G7:AA7"/>
    <mergeCell ref="AB7:AO7"/>
    <mergeCell ref="AP7:BC7"/>
    <mergeCell ref="BD7:BQ7"/>
    <mergeCell ref="BR7:CE7"/>
    <mergeCell ref="CF7:CS7"/>
    <mergeCell ref="CT7:DI7"/>
    <mergeCell ref="DJ7:DV7"/>
    <mergeCell ref="DW7:EI7"/>
    <mergeCell ref="A8:F8"/>
    <mergeCell ref="G8:AA8"/>
    <mergeCell ref="AB8:AO8"/>
    <mergeCell ref="AP8:BC8"/>
    <mergeCell ref="BD8:BQ8"/>
    <mergeCell ref="BR8:CE8"/>
    <mergeCell ref="CF8:CS8"/>
    <mergeCell ref="CT8:DI8"/>
    <mergeCell ref="DJ8:DV8"/>
    <mergeCell ref="DW8:EI8"/>
    <mergeCell ref="A9:F9"/>
    <mergeCell ref="G9:AA9"/>
    <mergeCell ref="AB9:AO9"/>
    <mergeCell ref="AP9:BC9"/>
    <mergeCell ref="BD9:BQ9"/>
    <mergeCell ref="BR9:CE9"/>
    <mergeCell ref="CF9:CS9"/>
    <mergeCell ref="CT9:DI9"/>
    <mergeCell ref="DJ9:DV9"/>
    <mergeCell ref="DW9:EI9"/>
    <mergeCell ref="A10:F10"/>
    <mergeCell ref="G10:AA10"/>
    <mergeCell ref="AB10:AO10"/>
    <mergeCell ref="AP10:BC10"/>
    <mergeCell ref="BD10:BQ10"/>
    <mergeCell ref="BR10:CE10"/>
    <mergeCell ref="CF10:CS10"/>
    <mergeCell ref="CT10:DI10"/>
    <mergeCell ref="DJ10:DV10"/>
    <mergeCell ref="DW10:EI10"/>
    <mergeCell ref="A11:F11"/>
    <mergeCell ref="G11:AA11"/>
    <mergeCell ref="AB11:AO11"/>
    <mergeCell ref="AP11:BC11"/>
    <mergeCell ref="BD11:BQ11"/>
    <mergeCell ref="BR11:CE11"/>
    <mergeCell ref="CF11:CS11"/>
    <mergeCell ref="CT11:DI11"/>
    <mergeCell ref="DJ11:DV11"/>
    <mergeCell ref="DW11:EI11"/>
    <mergeCell ref="A12:F12"/>
    <mergeCell ref="G12:AA12"/>
    <mergeCell ref="AB12:AO12"/>
    <mergeCell ref="AP12:BC12"/>
    <mergeCell ref="BD12:BQ12"/>
    <mergeCell ref="BR12:CE12"/>
    <mergeCell ref="CF12:CS12"/>
    <mergeCell ref="CT12:DI12"/>
    <mergeCell ref="DJ12:DV12"/>
    <mergeCell ref="DW12:EI12"/>
    <mergeCell ref="A13:F13"/>
    <mergeCell ref="G13:AA13"/>
    <mergeCell ref="AB13:AO13"/>
    <mergeCell ref="AP13:BC13"/>
    <mergeCell ref="BD13:BQ13"/>
    <mergeCell ref="BR13:CE13"/>
    <mergeCell ref="CF13:CS13"/>
    <mergeCell ref="CT13:DI13"/>
    <mergeCell ref="DJ13:DV13"/>
    <mergeCell ref="DW13:EI13"/>
    <mergeCell ref="A14:F14"/>
    <mergeCell ref="G14:AA14"/>
    <mergeCell ref="AB14:AO14"/>
    <mergeCell ref="AP14:BC14"/>
    <mergeCell ref="BD14:BQ14"/>
    <mergeCell ref="BR14:CE14"/>
    <mergeCell ref="CF14:CS14"/>
    <mergeCell ref="CT14:DI14"/>
    <mergeCell ref="DJ14:DV14"/>
    <mergeCell ref="DW14:EI14"/>
    <mergeCell ref="A15:F15"/>
    <mergeCell ref="G15:AA15"/>
    <mergeCell ref="AB15:AO15"/>
    <mergeCell ref="AP15:BC15"/>
    <mergeCell ref="BD15:BQ15"/>
    <mergeCell ref="BR15:CE15"/>
    <mergeCell ref="CF15:CS15"/>
    <mergeCell ref="A17:EI17"/>
    <mergeCell ref="CT15:DI15"/>
    <mergeCell ref="DJ15:DV15"/>
    <mergeCell ref="DW15:EI15"/>
    <mergeCell ref="A16:BQ16"/>
    <mergeCell ref="BR16:CE16"/>
    <mergeCell ref="CF16:CS16"/>
    <mergeCell ref="CT16:DI16"/>
    <mergeCell ref="DJ16:DV16"/>
    <mergeCell ref="DW16:EI16"/>
  </mergeCells>
  <pageMargins left="0.78740157480314965" right="0.70866141732283472" top="0.78740157480314965" bottom="0.39370078740157483" header="0.19685039370078741" footer="0.19685039370078741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U51"/>
  <sheetViews>
    <sheetView view="pageBreakPreview" topLeftCell="A10" zoomScaleNormal="100" zoomScaleSheetLayoutView="100" workbookViewId="0">
      <selection activeCell="ES58" sqref="ES58:GE58"/>
    </sheetView>
  </sheetViews>
  <sheetFormatPr defaultColWidth="0.88671875" defaultRowHeight="13.8" x14ac:dyDescent="0.25"/>
  <cols>
    <col min="1" max="46" width="0.88671875" style="65"/>
    <col min="47" max="47" width="1.5546875" style="65" customWidth="1"/>
    <col min="48" max="302" width="0.88671875" style="65"/>
    <col min="303" max="303" width="1.5546875" style="65" customWidth="1"/>
    <col min="304" max="558" width="0.88671875" style="65"/>
    <col min="559" max="559" width="1.5546875" style="65" customWidth="1"/>
    <col min="560" max="814" width="0.88671875" style="65"/>
    <col min="815" max="815" width="1.5546875" style="65" customWidth="1"/>
    <col min="816" max="1070" width="0.88671875" style="65"/>
    <col min="1071" max="1071" width="1.5546875" style="65" customWidth="1"/>
    <col min="1072" max="1326" width="0.88671875" style="65"/>
    <col min="1327" max="1327" width="1.5546875" style="65" customWidth="1"/>
    <col min="1328" max="1582" width="0.88671875" style="65"/>
    <col min="1583" max="1583" width="1.5546875" style="65" customWidth="1"/>
    <col min="1584" max="1838" width="0.88671875" style="65"/>
    <col min="1839" max="1839" width="1.5546875" style="65" customWidth="1"/>
    <col min="1840" max="2094" width="0.88671875" style="65"/>
    <col min="2095" max="2095" width="1.5546875" style="65" customWidth="1"/>
    <col min="2096" max="2350" width="0.88671875" style="65"/>
    <col min="2351" max="2351" width="1.5546875" style="65" customWidth="1"/>
    <col min="2352" max="2606" width="0.88671875" style="65"/>
    <col min="2607" max="2607" width="1.5546875" style="65" customWidth="1"/>
    <col min="2608" max="2862" width="0.88671875" style="65"/>
    <col min="2863" max="2863" width="1.5546875" style="65" customWidth="1"/>
    <col min="2864" max="3118" width="0.88671875" style="65"/>
    <col min="3119" max="3119" width="1.5546875" style="65" customWidth="1"/>
    <col min="3120" max="3374" width="0.88671875" style="65"/>
    <col min="3375" max="3375" width="1.5546875" style="65" customWidth="1"/>
    <col min="3376" max="3630" width="0.88671875" style="65"/>
    <col min="3631" max="3631" width="1.5546875" style="65" customWidth="1"/>
    <col min="3632" max="3886" width="0.88671875" style="65"/>
    <col min="3887" max="3887" width="1.5546875" style="65" customWidth="1"/>
    <col min="3888" max="4142" width="0.88671875" style="65"/>
    <col min="4143" max="4143" width="1.5546875" style="65" customWidth="1"/>
    <col min="4144" max="4398" width="0.88671875" style="65"/>
    <col min="4399" max="4399" width="1.5546875" style="65" customWidth="1"/>
    <col min="4400" max="4654" width="0.88671875" style="65"/>
    <col min="4655" max="4655" width="1.5546875" style="65" customWidth="1"/>
    <col min="4656" max="4910" width="0.88671875" style="65"/>
    <col min="4911" max="4911" width="1.5546875" style="65" customWidth="1"/>
    <col min="4912" max="5166" width="0.88671875" style="65"/>
    <col min="5167" max="5167" width="1.5546875" style="65" customWidth="1"/>
    <col min="5168" max="5422" width="0.88671875" style="65"/>
    <col min="5423" max="5423" width="1.5546875" style="65" customWidth="1"/>
    <col min="5424" max="5678" width="0.88671875" style="65"/>
    <col min="5679" max="5679" width="1.5546875" style="65" customWidth="1"/>
    <col min="5680" max="5934" width="0.88671875" style="65"/>
    <col min="5935" max="5935" width="1.5546875" style="65" customWidth="1"/>
    <col min="5936" max="6190" width="0.88671875" style="65"/>
    <col min="6191" max="6191" width="1.5546875" style="65" customWidth="1"/>
    <col min="6192" max="6446" width="0.88671875" style="65"/>
    <col min="6447" max="6447" width="1.5546875" style="65" customWidth="1"/>
    <col min="6448" max="6702" width="0.88671875" style="65"/>
    <col min="6703" max="6703" width="1.5546875" style="65" customWidth="1"/>
    <col min="6704" max="6958" width="0.88671875" style="65"/>
    <col min="6959" max="6959" width="1.5546875" style="65" customWidth="1"/>
    <col min="6960" max="7214" width="0.88671875" style="65"/>
    <col min="7215" max="7215" width="1.5546875" style="65" customWidth="1"/>
    <col min="7216" max="7470" width="0.88671875" style="65"/>
    <col min="7471" max="7471" width="1.5546875" style="65" customWidth="1"/>
    <col min="7472" max="7726" width="0.88671875" style="65"/>
    <col min="7727" max="7727" width="1.5546875" style="65" customWidth="1"/>
    <col min="7728" max="7982" width="0.88671875" style="65"/>
    <col min="7983" max="7983" width="1.5546875" style="65" customWidth="1"/>
    <col min="7984" max="8238" width="0.88671875" style="65"/>
    <col min="8239" max="8239" width="1.5546875" style="65" customWidth="1"/>
    <col min="8240" max="8494" width="0.88671875" style="65"/>
    <col min="8495" max="8495" width="1.5546875" style="65" customWidth="1"/>
    <col min="8496" max="8750" width="0.88671875" style="65"/>
    <col min="8751" max="8751" width="1.5546875" style="65" customWidth="1"/>
    <col min="8752" max="9006" width="0.88671875" style="65"/>
    <col min="9007" max="9007" width="1.5546875" style="65" customWidth="1"/>
    <col min="9008" max="9262" width="0.88671875" style="65"/>
    <col min="9263" max="9263" width="1.5546875" style="65" customWidth="1"/>
    <col min="9264" max="9518" width="0.88671875" style="65"/>
    <col min="9519" max="9519" width="1.5546875" style="65" customWidth="1"/>
    <col min="9520" max="9774" width="0.88671875" style="65"/>
    <col min="9775" max="9775" width="1.5546875" style="65" customWidth="1"/>
    <col min="9776" max="10030" width="0.88671875" style="65"/>
    <col min="10031" max="10031" width="1.5546875" style="65" customWidth="1"/>
    <col min="10032" max="10286" width="0.88671875" style="65"/>
    <col min="10287" max="10287" width="1.5546875" style="65" customWidth="1"/>
    <col min="10288" max="10542" width="0.88671875" style="65"/>
    <col min="10543" max="10543" width="1.5546875" style="65" customWidth="1"/>
    <col min="10544" max="10798" width="0.88671875" style="65"/>
    <col min="10799" max="10799" width="1.5546875" style="65" customWidth="1"/>
    <col min="10800" max="11054" width="0.88671875" style="65"/>
    <col min="11055" max="11055" width="1.5546875" style="65" customWidth="1"/>
    <col min="11056" max="11310" width="0.88671875" style="65"/>
    <col min="11311" max="11311" width="1.5546875" style="65" customWidth="1"/>
    <col min="11312" max="11566" width="0.88671875" style="65"/>
    <col min="11567" max="11567" width="1.5546875" style="65" customWidth="1"/>
    <col min="11568" max="11822" width="0.88671875" style="65"/>
    <col min="11823" max="11823" width="1.5546875" style="65" customWidth="1"/>
    <col min="11824" max="12078" width="0.88671875" style="65"/>
    <col min="12079" max="12079" width="1.5546875" style="65" customWidth="1"/>
    <col min="12080" max="12334" width="0.88671875" style="65"/>
    <col min="12335" max="12335" width="1.5546875" style="65" customWidth="1"/>
    <col min="12336" max="12590" width="0.88671875" style="65"/>
    <col min="12591" max="12591" width="1.5546875" style="65" customWidth="1"/>
    <col min="12592" max="12846" width="0.88671875" style="65"/>
    <col min="12847" max="12847" width="1.5546875" style="65" customWidth="1"/>
    <col min="12848" max="13102" width="0.88671875" style="65"/>
    <col min="13103" max="13103" width="1.5546875" style="65" customWidth="1"/>
    <col min="13104" max="13358" width="0.88671875" style="65"/>
    <col min="13359" max="13359" width="1.5546875" style="65" customWidth="1"/>
    <col min="13360" max="13614" width="0.88671875" style="65"/>
    <col min="13615" max="13615" width="1.5546875" style="65" customWidth="1"/>
    <col min="13616" max="13870" width="0.88671875" style="65"/>
    <col min="13871" max="13871" width="1.5546875" style="65" customWidth="1"/>
    <col min="13872" max="14126" width="0.88671875" style="65"/>
    <col min="14127" max="14127" width="1.5546875" style="65" customWidth="1"/>
    <col min="14128" max="14382" width="0.88671875" style="65"/>
    <col min="14383" max="14383" width="1.5546875" style="65" customWidth="1"/>
    <col min="14384" max="14638" width="0.88671875" style="65"/>
    <col min="14639" max="14639" width="1.5546875" style="65" customWidth="1"/>
    <col min="14640" max="14894" width="0.88671875" style="65"/>
    <col min="14895" max="14895" width="1.5546875" style="65" customWidth="1"/>
    <col min="14896" max="15150" width="0.88671875" style="65"/>
    <col min="15151" max="15151" width="1.5546875" style="65" customWidth="1"/>
    <col min="15152" max="15406" width="0.88671875" style="65"/>
    <col min="15407" max="15407" width="1.5546875" style="65" customWidth="1"/>
    <col min="15408" max="15662" width="0.88671875" style="65"/>
    <col min="15663" max="15663" width="1.5546875" style="65" customWidth="1"/>
    <col min="15664" max="15918" width="0.88671875" style="65"/>
    <col min="15919" max="15919" width="1.5546875" style="65" customWidth="1"/>
    <col min="15920" max="16174" width="0.88671875" style="65"/>
    <col min="16175" max="16175" width="1.5546875" style="65" customWidth="1"/>
    <col min="16176" max="16384" width="0.88671875" style="65"/>
  </cols>
  <sheetData>
    <row r="1" spans="1:125" s="62" customFormat="1" ht="3" customHeight="1" x14ac:dyDescent="0.25"/>
    <row r="2" spans="1:125" s="62" customFormat="1" x14ac:dyDescent="0.25">
      <c r="A2" s="62" t="s">
        <v>501</v>
      </c>
    </row>
    <row r="3" spans="1:125" s="62" customFormat="1" ht="18" customHeight="1" x14ac:dyDescent="0.25">
      <c r="A3" s="62" t="s">
        <v>502</v>
      </c>
    </row>
    <row r="4" spans="1:125" s="62" customFormat="1" ht="12.75" customHeight="1" x14ac:dyDescent="0.25"/>
    <row r="5" spans="1:125" s="63" customFormat="1" ht="15.75" customHeight="1" x14ac:dyDescent="0.25">
      <c r="A5" s="292" t="s">
        <v>278</v>
      </c>
      <c r="B5" s="293"/>
      <c r="C5" s="293"/>
      <c r="D5" s="293"/>
      <c r="E5" s="293"/>
      <c r="F5" s="294"/>
      <c r="G5" s="292" t="s">
        <v>448</v>
      </c>
      <c r="H5" s="293"/>
      <c r="I5" s="293"/>
      <c r="J5" s="293"/>
      <c r="K5" s="293"/>
      <c r="L5" s="293"/>
      <c r="M5" s="293"/>
      <c r="N5" s="293"/>
      <c r="O5" s="293"/>
      <c r="P5" s="293"/>
      <c r="Q5" s="293"/>
      <c r="R5" s="293"/>
      <c r="S5" s="293"/>
      <c r="T5" s="293"/>
      <c r="U5" s="293"/>
      <c r="V5" s="293"/>
      <c r="W5" s="293"/>
      <c r="X5" s="293"/>
      <c r="Y5" s="293"/>
      <c r="Z5" s="293"/>
      <c r="AA5" s="293"/>
      <c r="AB5" s="294"/>
      <c r="AC5" s="292" t="s">
        <v>503</v>
      </c>
      <c r="AD5" s="293"/>
      <c r="AE5" s="293"/>
      <c r="AF5" s="293"/>
      <c r="AG5" s="293"/>
      <c r="AH5" s="293"/>
      <c r="AI5" s="293"/>
      <c r="AJ5" s="293"/>
      <c r="AK5" s="293"/>
      <c r="AL5" s="293"/>
      <c r="AM5" s="293"/>
      <c r="AN5" s="293"/>
      <c r="AO5" s="293"/>
      <c r="AP5" s="294"/>
      <c r="AQ5" s="292" t="s">
        <v>504</v>
      </c>
      <c r="AR5" s="293"/>
      <c r="AS5" s="293"/>
      <c r="AT5" s="293"/>
      <c r="AU5" s="293"/>
      <c r="AV5" s="293"/>
      <c r="AW5" s="293"/>
      <c r="AX5" s="293"/>
      <c r="AY5" s="293"/>
      <c r="AZ5" s="293"/>
      <c r="BA5" s="293"/>
      <c r="BB5" s="293"/>
      <c r="BC5" s="293"/>
      <c r="BD5" s="293"/>
      <c r="BE5" s="292" t="s">
        <v>505</v>
      </c>
      <c r="BF5" s="293"/>
      <c r="BG5" s="293"/>
      <c r="BH5" s="293"/>
      <c r="BI5" s="293"/>
      <c r="BJ5" s="293"/>
      <c r="BK5" s="293"/>
      <c r="BL5" s="293"/>
      <c r="BM5" s="293"/>
      <c r="BN5" s="293"/>
      <c r="BO5" s="293"/>
      <c r="BP5" s="293"/>
      <c r="BQ5" s="293"/>
      <c r="BR5" s="294"/>
      <c r="BS5" s="285" t="s">
        <v>428</v>
      </c>
      <c r="BT5" s="262"/>
      <c r="BU5" s="262"/>
      <c r="BV5" s="262"/>
      <c r="BW5" s="262"/>
      <c r="BX5" s="262"/>
      <c r="BY5" s="262"/>
      <c r="BZ5" s="262"/>
      <c r="CA5" s="262"/>
      <c r="CB5" s="262"/>
      <c r="CC5" s="262"/>
      <c r="CD5" s="262"/>
      <c r="CE5" s="262"/>
      <c r="CF5" s="262"/>
      <c r="CG5" s="262"/>
      <c r="CH5" s="262"/>
      <c r="CI5" s="262"/>
      <c r="CJ5" s="262"/>
      <c r="CK5" s="262"/>
      <c r="CL5" s="262"/>
      <c r="CM5" s="262"/>
      <c r="CN5" s="262"/>
      <c r="CO5" s="262"/>
      <c r="CP5" s="262"/>
      <c r="CQ5" s="262"/>
      <c r="CR5" s="262"/>
      <c r="CS5" s="262"/>
      <c r="CT5" s="262"/>
      <c r="CU5" s="262"/>
      <c r="CV5" s="262"/>
      <c r="CW5" s="262"/>
      <c r="CX5" s="262"/>
      <c r="CY5" s="262"/>
      <c r="CZ5" s="262"/>
      <c r="DA5" s="262"/>
      <c r="DB5" s="262"/>
      <c r="DC5" s="262"/>
      <c r="DD5" s="262"/>
      <c r="DE5" s="262"/>
      <c r="DF5" s="262"/>
      <c r="DG5" s="262"/>
      <c r="DH5" s="262"/>
      <c r="DI5" s="262"/>
      <c r="DJ5" s="262"/>
      <c r="DK5" s="262"/>
      <c r="DL5" s="262"/>
      <c r="DM5" s="262"/>
      <c r="DN5" s="262"/>
      <c r="DO5" s="262"/>
      <c r="DP5" s="262"/>
      <c r="DQ5" s="262"/>
      <c r="DR5" s="262"/>
      <c r="DS5" s="262"/>
      <c r="DT5" s="262"/>
      <c r="DU5" s="263"/>
    </row>
    <row r="6" spans="1:125" s="63" customFormat="1" ht="72" customHeight="1" x14ac:dyDescent="0.25">
      <c r="A6" s="295"/>
      <c r="B6" s="296"/>
      <c r="C6" s="296"/>
      <c r="D6" s="296"/>
      <c r="E6" s="296"/>
      <c r="F6" s="297"/>
      <c r="G6" s="295"/>
      <c r="H6" s="296"/>
      <c r="I6" s="296"/>
      <c r="J6" s="296"/>
      <c r="K6" s="296"/>
      <c r="L6" s="296"/>
      <c r="M6" s="296"/>
      <c r="N6" s="296"/>
      <c r="O6" s="296"/>
      <c r="P6" s="296"/>
      <c r="Q6" s="296"/>
      <c r="R6" s="296"/>
      <c r="S6" s="296"/>
      <c r="T6" s="296"/>
      <c r="U6" s="296"/>
      <c r="V6" s="296"/>
      <c r="W6" s="296"/>
      <c r="X6" s="296"/>
      <c r="Y6" s="296"/>
      <c r="Z6" s="296"/>
      <c r="AA6" s="296"/>
      <c r="AB6" s="297"/>
      <c r="AC6" s="295"/>
      <c r="AD6" s="296"/>
      <c r="AE6" s="296"/>
      <c r="AF6" s="296"/>
      <c r="AG6" s="296"/>
      <c r="AH6" s="296"/>
      <c r="AI6" s="296"/>
      <c r="AJ6" s="296"/>
      <c r="AK6" s="296"/>
      <c r="AL6" s="296"/>
      <c r="AM6" s="296"/>
      <c r="AN6" s="296"/>
      <c r="AO6" s="296"/>
      <c r="AP6" s="297"/>
      <c r="AQ6" s="295"/>
      <c r="AR6" s="296"/>
      <c r="AS6" s="296"/>
      <c r="AT6" s="296"/>
      <c r="AU6" s="296"/>
      <c r="AV6" s="296"/>
      <c r="AW6" s="296"/>
      <c r="AX6" s="296"/>
      <c r="AY6" s="296"/>
      <c r="AZ6" s="296"/>
      <c r="BA6" s="296"/>
      <c r="BB6" s="296"/>
      <c r="BC6" s="296"/>
      <c r="BD6" s="296"/>
      <c r="BE6" s="295"/>
      <c r="BF6" s="296"/>
      <c r="BG6" s="296"/>
      <c r="BH6" s="296"/>
      <c r="BI6" s="296"/>
      <c r="BJ6" s="296"/>
      <c r="BK6" s="296"/>
      <c r="BL6" s="296"/>
      <c r="BM6" s="296"/>
      <c r="BN6" s="296"/>
      <c r="BO6" s="296"/>
      <c r="BP6" s="296"/>
      <c r="BQ6" s="296"/>
      <c r="BR6" s="297"/>
      <c r="BS6" s="282" t="s">
        <v>506</v>
      </c>
      <c r="BT6" s="257"/>
      <c r="BU6" s="257"/>
      <c r="BV6" s="257"/>
      <c r="BW6" s="257"/>
      <c r="BX6" s="257"/>
      <c r="BY6" s="257"/>
      <c r="BZ6" s="257"/>
      <c r="CA6" s="257"/>
      <c r="CB6" s="257"/>
      <c r="CC6" s="257"/>
      <c r="CD6" s="257"/>
      <c r="CE6" s="257"/>
      <c r="CF6" s="258"/>
      <c r="CG6" s="282" t="s">
        <v>430</v>
      </c>
      <c r="CH6" s="257"/>
      <c r="CI6" s="257"/>
      <c r="CJ6" s="257"/>
      <c r="CK6" s="257"/>
      <c r="CL6" s="257"/>
      <c r="CM6" s="257"/>
      <c r="CN6" s="257"/>
      <c r="CO6" s="257"/>
      <c r="CP6" s="257"/>
      <c r="CQ6" s="257"/>
      <c r="CR6" s="257"/>
      <c r="CS6" s="257"/>
      <c r="CT6" s="257"/>
      <c r="CU6" s="257"/>
      <c r="CV6" s="258"/>
      <c r="CW6" s="329" t="s">
        <v>431</v>
      </c>
      <c r="CX6" s="329"/>
      <c r="CY6" s="329"/>
      <c r="CZ6" s="329"/>
      <c r="DA6" s="329"/>
      <c r="DB6" s="329"/>
      <c r="DC6" s="329"/>
      <c r="DD6" s="329"/>
      <c r="DE6" s="329"/>
      <c r="DF6" s="329"/>
      <c r="DG6" s="329"/>
      <c r="DH6" s="329"/>
      <c r="DI6" s="329"/>
      <c r="DJ6" s="329"/>
      <c r="DK6" s="329"/>
      <c r="DL6" s="329"/>
      <c r="DM6" s="329"/>
      <c r="DN6" s="329"/>
      <c r="DO6" s="329"/>
      <c r="DP6" s="329"/>
      <c r="DQ6" s="329"/>
      <c r="DR6" s="329"/>
      <c r="DS6" s="329"/>
      <c r="DT6" s="329"/>
      <c r="DU6" s="330"/>
    </row>
    <row r="7" spans="1:125" s="63" customFormat="1" ht="25.5" customHeight="1" x14ac:dyDescent="0.25">
      <c r="A7" s="298"/>
      <c r="B7" s="299"/>
      <c r="C7" s="299"/>
      <c r="D7" s="299"/>
      <c r="E7" s="299"/>
      <c r="F7" s="300"/>
      <c r="G7" s="298"/>
      <c r="H7" s="299"/>
      <c r="I7" s="299"/>
      <c r="J7" s="299"/>
      <c r="K7" s="299"/>
      <c r="L7" s="299"/>
      <c r="M7" s="299"/>
      <c r="N7" s="299"/>
      <c r="O7" s="299"/>
      <c r="P7" s="299"/>
      <c r="Q7" s="299"/>
      <c r="R7" s="299"/>
      <c r="S7" s="299"/>
      <c r="T7" s="299"/>
      <c r="U7" s="299"/>
      <c r="V7" s="299"/>
      <c r="W7" s="299"/>
      <c r="X7" s="299"/>
      <c r="Y7" s="299"/>
      <c r="Z7" s="299"/>
      <c r="AA7" s="299"/>
      <c r="AB7" s="300"/>
      <c r="AC7" s="298"/>
      <c r="AD7" s="299"/>
      <c r="AE7" s="299"/>
      <c r="AF7" s="299"/>
      <c r="AG7" s="299"/>
      <c r="AH7" s="299"/>
      <c r="AI7" s="299"/>
      <c r="AJ7" s="299"/>
      <c r="AK7" s="299"/>
      <c r="AL7" s="299"/>
      <c r="AM7" s="299"/>
      <c r="AN7" s="299"/>
      <c r="AO7" s="299"/>
      <c r="AP7" s="300"/>
      <c r="AQ7" s="298"/>
      <c r="AR7" s="299"/>
      <c r="AS7" s="299"/>
      <c r="AT7" s="299"/>
      <c r="AU7" s="299"/>
      <c r="AV7" s="299"/>
      <c r="AW7" s="299"/>
      <c r="AX7" s="299"/>
      <c r="AY7" s="299"/>
      <c r="AZ7" s="299"/>
      <c r="BA7" s="299"/>
      <c r="BB7" s="299"/>
      <c r="BC7" s="299"/>
      <c r="BD7" s="299"/>
      <c r="BE7" s="298"/>
      <c r="BF7" s="299"/>
      <c r="BG7" s="299"/>
      <c r="BH7" s="299"/>
      <c r="BI7" s="299"/>
      <c r="BJ7" s="299"/>
      <c r="BK7" s="299"/>
      <c r="BL7" s="299"/>
      <c r="BM7" s="299"/>
      <c r="BN7" s="299"/>
      <c r="BO7" s="299"/>
      <c r="BP7" s="299"/>
      <c r="BQ7" s="299"/>
      <c r="BR7" s="300"/>
      <c r="BS7" s="259"/>
      <c r="BT7" s="260"/>
      <c r="BU7" s="260"/>
      <c r="BV7" s="260"/>
      <c r="BW7" s="260"/>
      <c r="BX7" s="260"/>
      <c r="BY7" s="260"/>
      <c r="BZ7" s="260"/>
      <c r="CA7" s="260"/>
      <c r="CB7" s="260"/>
      <c r="CC7" s="260"/>
      <c r="CD7" s="260"/>
      <c r="CE7" s="260"/>
      <c r="CF7" s="261"/>
      <c r="CG7" s="259"/>
      <c r="CH7" s="260"/>
      <c r="CI7" s="260"/>
      <c r="CJ7" s="260"/>
      <c r="CK7" s="260"/>
      <c r="CL7" s="260"/>
      <c r="CM7" s="260"/>
      <c r="CN7" s="260"/>
      <c r="CO7" s="260"/>
      <c r="CP7" s="260"/>
      <c r="CQ7" s="260"/>
      <c r="CR7" s="260"/>
      <c r="CS7" s="260"/>
      <c r="CT7" s="260"/>
      <c r="CU7" s="260"/>
      <c r="CV7" s="261"/>
      <c r="CW7" s="285" t="s">
        <v>435</v>
      </c>
      <c r="CX7" s="286"/>
      <c r="CY7" s="286"/>
      <c r="CZ7" s="286"/>
      <c r="DA7" s="286"/>
      <c r="DB7" s="286"/>
      <c r="DC7" s="286"/>
      <c r="DD7" s="286"/>
      <c r="DE7" s="286"/>
      <c r="DF7" s="286"/>
      <c r="DG7" s="286"/>
      <c r="DH7" s="286"/>
      <c r="DI7" s="287"/>
      <c r="DJ7" s="285" t="s">
        <v>466</v>
      </c>
      <c r="DK7" s="286"/>
      <c r="DL7" s="286"/>
      <c r="DM7" s="286"/>
      <c r="DN7" s="286"/>
      <c r="DO7" s="286"/>
      <c r="DP7" s="286"/>
      <c r="DQ7" s="286"/>
      <c r="DR7" s="286"/>
      <c r="DS7" s="286"/>
      <c r="DT7" s="286"/>
      <c r="DU7" s="287"/>
    </row>
    <row r="8" spans="1:125" s="64" customFormat="1" ht="13.2" x14ac:dyDescent="0.3">
      <c r="A8" s="279">
        <v>1</v>
      </c>
      <c r="B8" s="280"/>
      <c r="C8" s="280"/>
      <c r="D8" s="280"/>
      <c r="E8" s="280"/>
      <c r="F8" s="281"/>
      <c r="G8" s="279">
        <v>2</v>
      </c>
      <c r="H8" s="280"/>
      <c r="I8" s="280"/>
      <c r="J8" s="280"/>
      <c r="K8" s="280"/>
      <c r="L8" s="280"/>
      <c r="M8" s="280"/>
      <c r="N8" s="280"/>
      <c r="O8" s="280"/>
      <c r="P8" s="280"/>
      <c r="Q8" s="280"/>
      <c r="R8" s="280"/>
      <c r="S8" s="280"/>
      <c r="T8" s="280"/>
      <c r="U8" s="280"/>
      <c r="V8" s="280"/>
      <c r="W8" s="280"/>
      <c r="X8" s="280"/>
      <c r="Y8" s="280"/>
      <c r="Z8" s="280"/>
      <c r="AA8" s="280"/>
      <c r="AB8" s="281"/>
      <c r="AC8" s="279">
        <v>3</v>
      </c>
      <c r="AD8" s="280"/>
      <c r="AE8" s="280"/>
      <c r="AF8" s="280"/>
      <c r="AG8" s="280"/>
      <c r="AH8" s="280"/>
      <c r="AI8" s="280"/>
      <c r="AJ8" s="280"/>
      <c r="AK8" s="280"/>
      <c r="AL8" s="280"/>
      <c r="AM8" s="280"/>
      <c r="AN8" s="280"/>
      <c r="AO8" s="280"/>
      <c r="AP8" s="281"/>
      <c r="AQ8" s="279">
        <v>4</v>
      </c>
      <c r="AR8" s="280"/>
      <c r="AS8" s="280"/>
      <c r="AT8" s="280"/>
      <c r="AU8" s="280"/>
      <c r="AV8" s="280"/>
      <c r="AW8" s="280"/>
      <c r="AX8" s="280"/>
      <c r="AY8" s="280"/>
      <c r="AZ8" s="280"/>
      <c r="BA8" s="280"/>
      <c r="BB8" s="280"/>
      <c r="BC8" s="280"/>
      <c r="BD8" s="280"/>
      <c r="BE8" s="279">
        <v>5</v>
      </c>
      <c r="BF8" s="280"/>
      <c r="BG8" s="280"/>
      <c r="BH8" s="280"/>
      <c r="BI8" s="280"/>
      <c r="BJ8" s="280"/>
      <c r="BK8" s="280"/>
      <c r="BL8" s="280"/>
      <c r="BM8" s="280"/>
      <c r="BN8" s="280"/>
      <c r="BO8" s="280"/>
      <c r="BP8" s="280"/>
      <c r="BQ8" s="280"/>
      <c r="BR8" s="281"/>
      <c r="BS8" s="279">
        <v>6</v>
      </c>
      <c r="BT8" s="280"/>
      <c r="BU8" s="280"/>
      <c r="BV8" s="280"/>
      <c r="BW8" s="280"/>
      <c r="BX8" s="280"/>
      <c r="BY8" s="280"/>
      <c r="BZ8" s="280"/>
      <c r="CA8" s="280"/>
      <c r="CB8" s="280"/>
      <c r="CC8" s="280"/>
      <c r="CD8" s="280"/>
      <c r="CE8" s="280"/>
      <c r="CF8" s="281"/>
      <c r="CG8" s="279">
        <v>7</v>
      </c>
      <c r="CH8" s="280"/>
      <c r="CI8" s="280"/>
      <c r="CJ8" s="280"/>
      <c r="CK8" s="280"/>
      <c r="CL8" s="280"/>
      <c r="CM8" s="280"/>
      <c r="CN8" s="280"/>
      <c r="CO8" s="280"/>
      <c r="CP8" s="280"/>
      <c r="CQ8" s="280"/>
      <c r="CR8" s="280"/>
      <c r="CS8" s="280"/>
      <c r="CT8" s="280"/>
      <c r="CU8" s="280"/>
      <c r="CV8" s="281"/>
      <c r="CW8" s="279">
        <v>8</v>
      </c>
      <c r="CX8" s="280"/>
      <c r="CY8" s="280"/>
      <c r="CZ8" s="280"/>
      <c r="DA8" s="280"/>
      <c r="DB8" s="280"/>
      <c r="DC8" s="280"/>
      <c r="DD8" s="280"/>
      <c r="DE8" s="280"/>
      <c r="DF8" s="280"/>
      <c r="DG8" s="280"/>
      <c r="DH8" s="280"/>
      <c r="DI8" s="281"/>
      <c r="DJ8" s="279">
        <v>9</v>
      </c>
      <c r="DK8" s="280"/>
      <c r="DL8" s="280"/>
      <c r="DM8" s="280"/>
      <c r="DN8" s="280"/>
      <c r="DO8" s="280"/>
      <c r="DP8" s="280"/>
      <c r="DQ8" s="280"/>
      <c r="DR8" s="280"/>
      <c r="DS8" s="280"/>
      <c r="DT8" s="280"/>
      <c r="DU8" s="281"/>
    </row>
    <row r="9" spans="1:125" s="61" customFormat="1" ht="26.25" customHeight="1" x14ac:dyDescent="0.3">
      <c r="A9" s="322" t="s">
        <v>35</v>
      </c>
      <c r="B9" s="323"/>
      <c r="C9" s="323"/>
      <c r="D9" s="323"/>
      <c r="E9" s="323"/>
      <c r="F9" s="324"/>
      <c r="G9" s="365" t="s">
        <v>507</v>
      </c>
      <c r="H9" s="277"/>
      <c r="I9" s="277"/>
      <c r="J9" s="277"/>
      <c r="K9" s="277"/>
      <c r="L9" s="277"/>
      <c r="M9" s="277"/>
      <c r="N9" s="277"/>
      <c r="O9" s="277"/>
      <c r="P9" s="277"/>
      <c r="Q9" s="277"/>
      <c r="R9" s="277"/>
      <c r="S9" s="277"/>
      <c r="T9" s="277"/>
      <c r="U9" s="277"/>
      <c r="V9" s="277"/>
      <c r="W9" s="277"/>
      <c r="X9" s="277"/>
      <c r="Y9" s="277"/>
      <c r="Z9" s="277"/>
      <c r="AA9" s="277"/>
      <c r="AB9" s="278"/>
      <c r="AC9" s="310" t="s">
        <v>438</v>
      </c>
      <c r="AD9" s="311"/>
      <c r="AE9" s="311"/>
      <c r="AF9" s="311"/>
      <c r="AG9" s="311"/>
      <c r="AH9" s="311"/>
      <c r="AI9" s="311"/>
      <c r="AJ9" s="311"/>
      <c r="AK9" s="311"/>
      <c r="AL9" s="311"/>
      <c r="AM9" s="311"/>
      <c r="AN9" s="311"/>
      <c r="AO9" s="311"/>
      <c r="AP9" s="312"/>
      <c r="AQ9" s="233" t="s">
        <v>438</v>
      </c>
      <c r="AR9" s="234"/>
      <c r="AS9" s="234"/>
      <c r="AT9" s="234"/>
      <c r="AU9" s="234"/>
      <c r="AV9" s="234"/>
      <c r="AW9" s="234"/>
      <c r="AX9" s="234"/>
      <c r="AY9" s="234"/>
      <c r="AZ9" s="234"/>
      <c r="BA9" s="234"/>
      <c r="BB9" s="234"/>
      <c r="BC9" s="234"/>
      <c r="BD9" s="234"/>
      <c r="BE9" s="390">
        <f>BS9+CW9</f>
        <v>1223049</v>
      </c>
      <c r="BF9" s="391"/>
      <c r="BG9" s="391"/>
      <c r="BH9" s="391"/>
      <c r="BI9" s="391"/>
      <c r="BJ9" s="391"/>
      <c r="BK9" s="391"/>
      <c r="BL9" s="391"/>
      <c r="BM9" s="391"/>
      <c r="BN9" s="391"/>
      <c r="BO9" s="391"/>
      <c r="BP9" s="391"/>
      <c r="BQ9" s="391"/>
      <c r="BR9" s="392"/>
      <c r="BS9" s="225">
        <f>BS10</f>
        <v>1207009</v>
      </c>
      <c r="BT9" s="226"/>
      <c r="BU9" s="226"/>
      <c r="BV9" s="226"/>
      <c r="BW9" s="226"/>
      <c r="BX9" s="226"/>
      <c r="BY9" s="226"/>
      <c r="BZ9" s="226"/>
      <c r="CA9" s="226"/>
      <c r="CB9" s="226"/>
      <c r="CC9" s="226"/>
      <c r="CD9" s="226"/>
      <c r="CE9" s="226"/>
      <c r="CF9" s="227"/>
      <c r="CG9" s="225"/>
      <c r="CH9" s="226"/>
      <c r="CI9" s="226"/>
      <c r="CJ9" s="226"/>
      <c r="CK9" s="226"/>
      <c r="CL9" s="226"/>
      <c r="CM9" s="226"/>
      <c r="CN9" s="226"/>
      <c r="CO9" s="226"/>
      <c r="CP9" s="226"/>
      <c r="CQ9" s="226"/>
      <c r="CR9" s="226"/>
      <c r="CS9" s="226"/>
      <c r="CT9" s="226"/>
      <c r="CU9" s="226"/>
      <c r="CV9" s="227"/>
      <c r="CW9" s="233">
        <f>CW10</f>
        <v>16040</v>
      </c>
      <c r="CX9" s="234"/>
      <c r="CY9" s="234"/>
      <c r="CZ9" s="234"/>
      <c r="DA9" s="234"/>
      <c r="DB9" s="234"/>
      <c r="DC9" s="234"/>
      <c r="DD9" s="234"/>
      <c r="DE9" s="234"/>
      <c r="DF9" s="234"/>
      <c r="DG9" s="234"/>
      <c r="DH9" s="234"/>
      <c r="DI9" s="235"/>
      <c r="DJ9" s="233"/>
      <c r="DK9" s="234"/>
      <c r="DL9" s="234"/>
      <c r="DM9" s="234"/>
      <c r="DN9" s="234"/>
      <c r="DO9" s="234"/>
      <c r="DP9" s="234"/>
      <c r="DQ9" s="234"/>
      <c r="DR9" s="234"/>
      <c r="DS9" s="234"/>
      <c r="DT9" s="234"/>
      <c r="DU9" s="235"/>
    </row>
    <row r="10" spans="1:125" s="61" customFormat="1" ht="26.25" customHeight="1" x14ac:dyDescent="0.3">
      <c r="A10" s="322" t="s">
        <v>291</v>
      </c>
      <c r="B10" s="323"/>
      <c r="C10" s="323"/>
      <c r="D10" s="323"/>
      <c r="E10" s="323"/>
      <c r="F10" s="324"/>
      <c r="G10" s="365" t="s">
        <v>508</v>
      </c>
      <c r="H10" s="277"/>
      <c r="I10" s="277"/>
      <c r="J10" s="277"/>
      <c r="K10" s="277"/>
      <c r="L10" s="277"/>
      <c r="M10" s="277"/>
      <c r="N10" s="277"/>
      <c r="O10" s="277"/>
      <c r="P10" s="277"/>
      <c r="Q10" s="277"/>
      <c r="R10" s="277"/>
      <c r="S10" s="277"/>
      <c r="T10" s="277"/>
      <c r="U10" s="277"/>
      <c r="V10" s="277"/>
      <c r="W10" s="277"/>
      <c r="X10" s="277"/>
      <c r="Y10" s="277"/>
      <c r="Z10" s="277"/>
      <c r="AA10" s="277"/>
      <c r="AB10" s="278"/>
      <c r="AC10" s="225">
        <v>55593136</v>
      </c>
      <c r="AD10" s="226"/>
      <c r="AE10" s="226"/>
      <c r="AF10" s="226"/>
      <c r="AG10" s="226"/>
      <c r="AH10" s="226"/>
      <c r="AI10" s="226"/>
      <c r="AJ10" s="226"/>
      <c r="AK10" s="226"/>
      <c r="AL10" s="226"/>
      <c r="AM10" s="226"/>
      <c r="AN10" s="226"/>
      <c r="AO10" s="226"/>
      <c r="AP10" s="227"/>
      <c r="AQ10" s="225">
        <v>2.2000000000000002</v>
      </c>
      <c r="AR10" s="226"/>
      <c r="AS10" s="226"/>
      <c r="AT10" s="226"/>
      <c r="AU10" s="226"/>
      <c r="AV10" s="226"/>
      <c r="AW10" s="226"/>
      <c r="AX10" s="226"/>
      <c r="AY10" s="226"/>
      <c r="AZ10" s="226"/>
      <c r="BA10" s="226"/>
      <c r="BB10" s="226"/>
      <c r="BC10" s="226"/>
      <c r="BD10" s="226"/>
      <c r="BE10" s="250">
        <f>AC10*AQ10/100</f>
        <v>1223048.9920000001</v>
      </c>
      <c r="BF10" s="251"/>
      <c r="BG10" s="251"/>
      <c r="BH10" s="251"/>
      <c r="BI10" s="251"/>
      <c r="BJ10" s="251"/>
      <c r="BK10" s="251"/>
      <c r="BL10" s="251"/>
      <c r="BM10" s="251"/>
      <c r="BN10" s="251"/>
      <c r="BO10" s="251"/>
      <c r="BP10" s="251"/>
      <c r="BQ10" s="251"/>
      <c r="BR10" s="252"/>
      <c r="BS10" s="225">
        <v>1207009</v>
      </c>
      <c r="BT10" s="226"/>
      <c r="BU10" s="226"/>
      <c r="BV10" s="226"/>
      <c r="BW10" s="226"/>
      <c r="BX10" s="226"/>
      <c r="BY10" s="226"/>
      <c r="BZ10" s="226"/>
      <c r="CA10" s="226"/>
      <c r="CB10" s="226"/>
      <c r="CC10" s="226"/>
      <c r="CD10" s="226"/>
      <c r="CE10" s="226"/>
      <c r="CF10" s="227"/>
      <c r="CG10" s="225">
        <v>0</v>
      </c>
      <c r="CH10" s="226"/>
      <c r="CI10" s="226"/>
      <c r="CJ10" s="226"/>
      <c r="CK10" s="226"/>
      <c r="CL10" s="226"/>
      <c r="CM10" s="226"/>
      <c r="CN10" s="226"/>
      <c r="CO10" s="226"/>
      <c r="CP10" s="226"/>
      <c r="CQ10" s="226"/>
      <c r="CR10" s="226"/>
      <c r="CS10" s="226"/>
      <c r="CT10" s="226"/>
      <c r="CU10" s="226"/>
      <c r="CV10" s="227"/>
      <c r="CW10" s="233">
        <f>160400-144360</f>
        <v>16040</v>
      </c>
      <c r="CX10" s="234"/>
      <c r="CY10" s="234"/>
      <c r="CZ10" s="234"/>
      <c r="DA10" s="234"/>
      <c r="DB10" s="234"/>
      <c r="DC10" s="234"/>
      <c r="DD10" s="234"/>
      <c r="DE10" s="234"/>
      <c r="DF10" s="234"/>
      <c r="DG10" s="234"/>
      <c r="DH10" s="234"/>
      <c r="DI10" s="235"/>
      <c r="DJ10" s="233"/>
      <c r="DK10" s="234"/>
      <c r="DL10" s="234"/>
      <c r="DM10" s="234"/>
      <c r="DN10" s="234"/>
      <c r="DO10" s="234"/>
      <c r="DP10" s="234"/>
      <c r="DQ10" s="234"/>
      <c r="DR10" s="234"/>
      <c r="DS10" s="234"/>
      <c r="DT10" s="234"/>
      <c r="DU10" s="235"/>
    </row>
    <row r="11" spans="1:125" s="61" customFormat="1" ht="12.75" hidden="1" customHeight="1" x14ac:dyDescent="0.25">
      <c r="A11" s="369" t="s">
        <v>294</v>
      </c>
      <c r="B11" s="370"/>
      <c r="C11" s="370"/>
      <c r="D11" s="370"/>
      <c r="E11" s="370"/>
      <c r="F11" s="371"/>
      <c r="G11" s="375" t="s">
        <v>509</v>
      </c>
      <c r="H11" s="275"/>
      <c r="I11" s="275"/>
      <c r="J11" s="275"/>
      <c r="K11" s="275"/>
      <c r="L11" s="275"/>
      <c r="M11" s="275"/>
      <c r="N11" s="275"/>
      <c r="O11" s="275"/>
      <c r="P11" s="275"/>
      <c r="Q11" s="275"/>
      <c r="R11" s="275"/>
      <c r="S11" s="275"/>
      <c r="T11" s="275"/>
      <c r="U11" s="275"/>
      <c r="V11" s="275"/>
      <c r="W11" s="275"/>
      <c r="X11" s="275"/>
      <c r="Y11" s="275"/>
      <c r="Z11" s="275"/>
      <c r="AA11" s="275"/>
      <c r="AB11" s="376"/>
      <c r="AC11" s="377">
        <v>0</v>
      </c>
      <c r="AD11" s="378"/>
      <c r="AE11" s="378"/>
      <c r="AF11" s="378"/>
      <c r="AG11" s="378"/>
      <c r="AH11" s="378"/>
      <c r="AI11" s="378"/>
      <c r="AJ11" s="378"/>
      <c r="AK11" s="378"/>
      <c r="AL11" s="378"/>
      <c r="AM11" s="378"/>
      <c r="AN11" s="378"/>
      <c r="AO11" s="378"/>
      <c r="AP11" s="379"/>
      <c r="AQ11" s="389">
        <v>0</v>
      </c>
      <c r="AR11" s="378"/>
      <c r="AS11" s="378"/>
      <c r="AT11" s="378"/>
      <c r="AU11" s="378"/>
      <c r="AV11" s="378"/>
      <c r="AW11" s="378"/>
      <c r="AX11" s="378"/>
      <c r="AY11" s="378"/>
      <c r="AZ11" s="378"/>
      <c r="BA11" s="378"/>
      <c r="BB11" s="378"/>
      <c r="BC11" s="378"/>
      <c r="BD11" s="379"/>
      <c r="BE11" s="377">
        <v>0</v>
      </c>
      <c r="BF11" s="378"/>
      <c r="BG11" s="378"/>
      <c r="BH11" s="378"/>
      <c r="BI11" s="378"/>
      <c r="BJ11" s="378"/>
      <c r="BK11" s="378"/>
      <c r="BL11" s="378"/>
      <c r="BM11" s="378"/>
      <c r="BN11" s="378"/>
      <c r="BO11" s="378"/>
      <c r="BP11" s="378"/>
      <c r="BQ11" s="378"/>
      <c r="BR11" s="379"/>
      <c r="BS11" s="377">
        <v>0</v>
      </c>
      <c r="BT11" s="378"/>
      <c r="BU11" s="378"/>
      <c r="BV11" s="378"/>
      <c r="BW11" s="378"/>
      <c r="BX11" s="378"/>
      <c r="BY11" s="378"/>
      <c r="BZ11" s="378"/>
      <c r="CA11" s="378"/>
      <c r="CB11" s="378"/>
      <c r="CC11" s="378"/>
      <c r="CD11" s="378"/>
      <c r="CE11" s="378"/>
      <c r="CF11" s="379"/>
      <c r="CG11" s="377">
        <v>0</v>
      </c>
      <c r="CH11" s="378"/>
      <c r="CI11" s="378"/>
      <c r="CJ11" s="378"/>
      <c r="CK11" s="378"/>
      <c r="CL11" s="378"/>
      <c r="CM11" s="378"/>
      <c r="CN11" s="378"/>
      <c r="CO11" s="378"/>
      <c r="CP11" s="378"/>
      <c r="CQ11" s="378"/>
      <c r="CR11" s="378"/>
      <c r="CS11" s="378"/>
      <c r="CT11" s="378"/>
      <c r="CU11" s="378"/>
      <c r="CV11" s="379"/>
      <c r="CW11" s="383">
        <v>0</v>
      </c>
      <c r="CX11" s="384"/>
      <c r="CY11" s="384"/>
      <c r="CZ11" s="384"/>
      <c r="DA11" s="384"/>
      <c r="DB11" s="384"/>
      <c r="DC11" s="384"/>
      <c r="DD11" s="384"/>
      <c r="DE11" s="384"/>
      <c r="DF11" s="384"/>
      <c r="DG11" s="384"/>
      <c r="DH11" s="384"/>
      <c r="DI11" s="385"/>
      <c r="DJ11" s="383"/>
      <c r="DK11" s="384"/>
      <c r="DL11" s="384"/>
      <c r="DM11" s="384"/>
      <c r="DN11" s="384"/>
      <c r="DO11" s="384"/>
      <c r="DP11" s="384"/>
      <c r="DQ11" s="384"/>
      <c r="DR11" s="384"/>
      <c r="DS11" s="384"/>
      <c r="DT11" s="384"/>
      <c r="DU11" s="385"/>
    </row>
    <row r="12" spans="1:125" s="61" customFormat="1" ht="13.2" hidden="1" x14ac:dyDescent="0.25">
      <c r="A12" s="372"/>
      <c r="B12" s="373"/>
      <c r="C12" s="373"/>
      <c r="D12" s="373"/>
      <c r="E12" s="373"/>
      <c r="F12" s="374"/>
      <c r="G12" s="366" t="s">
        <v>510</v>
      </c>
      <c r="H12" s="367"/>
      <c r="I12" s="367"/>
      <c r="J12" s="367"/>
      <c r="K12" s="367"/>
      <c r="L12" s="367"/>
      <c r="M12" s="367"/>
      <c r="N12" s="367"/>
      <c r="O12" s="367"/>
      <c r="P12" s="367"/>
      <c r="Q12" s="367"/>
      <c r="R12" s="367"/>
      <c r="S12" s="367"/>
      <c r="T12" s="367"/>
      <c r="U12" s="367"/>
      <c r="V12" s="367"/>
      <c r="W12" s="367"/>
      <c r="X12" s="367"/>
      <c r="Y12" s="367"/>
      <c r="Z12" s="367"/>
      <c r="AA12" s="367"/>
      <c r="AB12" s="368"/>
      <c r="AC12" s="380"/>
      <c r="AD12" s="381"/>
      <c r="AE12" s="381"/>
      <c r="AF12" s="381"/>
      <c r="AG12" s="381"/>
      <c r="AH12" s="381"/>
      <c r="AI12" s="381"/>
      <c r="AJ12" s="381"/>
      <c r="AK12" s="381"/>
      <c r="AL12" s="381"/>
      <c r="AM12" s="381"/>
      <c r="AN12" s="381"/>
      <c r="AO12" s="381"/>
      <c r="AP12" s="382"/>
      <c r="AQ12" s="380"/>
      <c r="AR12" s="381"/>
      <c r="AS12" s="381"/>
      <c r="AT12" s="381"/>
      <c r="AU12" s="381"/>
      <c r="AV12" s="381"/>
      <c r="AW12" s="381"/>
      <c r="AX12" s="381"/>
      <c r="AY12" s="381"/>
      <c r="AZ12" s="381"/>
      <c r="BA12" s="381"/>
      <c r="BB12" s="381"/>
      <c r="BC12" s="381"/>
      <c r="BD12" s="382"/>
      <c r="BE12" s="380"/>
      <c r="BF12" s="381"/>
      <c r="BG12" s="381"/>
      <c r="BH12" s="381"/>
      <c r="BI12" s="381"/>
      <c r="BJ12" s="381"/>
      <c r="BK12" s="381"/>
      <c r="BL12" s="381"/>
      <c r="BM12" s="381"/>
      <c r="BN12" s="381"/>
      <c r="BO12" s="381"/>
      <c r="BP12" s="381"/>
      <c r="BQ12" s="381"/>
      <c r="BR12" s="382"/>
      <c r="BS12" s="380"/>
      <c r="BT12" s="381"/>
      <c r="BU12" s="381"/>
      <c r="BV12" s="381"/>
      <c r="BW12" s="381"/>
      <c r="BX12" s="381"/>
      <c r="BY12" s="381"/>
      <c r="BZ12" s="381"/>
      <c r="CA12" s="381"/>
      <c r="CB12" s="381"/>
      <c r="CC12" s="381"/>
      <c r="CD12" s="381"/>
      <c r="CE12" s="381"/>
      <c r="CF12" s="382"/>
      <c r="CG12" s="380"/>
      <c r="CH12" s="381"/>
      <c r="CI12" s="381"/>
      <c r="CJ12" s="381"/>
      <c r="CK12" s="381"/>
      <c r="CL12" s="381"/>
      <c r="CM12" s="381"/>
      <c r="CN12" s="381"/>
      <c r="CO12" s="381"/>
      <c r="CP12" s="381"/>
      <c r="CQ12" s="381"/>
      <c r="CR12" s="381"/>
      <c r="CS12" s="381"/>
      <c r="CT12" s="381"/>
      <c r="CU12" s="381"/>
      <c r="CV12" s="382"/>
      <c r="CW12" s="386"/>
      <c r="CX12" s="387"/>
      <c r="CY12" s="387"/>
      <c r="CZ12" s="387"/>
      <c r="DA12" s="387"/>
      <c r="DB12" s="387"/>
      <c r="DC12" s="387"/>
      <c r="DD12" s="387"/>
      <c r="DE12" s="387"/>
      <c r="DF12" s="387"/>
      <c r="DG12" s="387"/>
      <c r="DH12" s="387"/>
      <c r="DI12" s="388"/>
      <c r="DJ12" s="386"/>
      <c r="DK12" s="387"/>
      <c r="DL12" s="387"/>
      <c r="DM12" s="387"/>
      <c r="DN12" s="387"/>
      <c r="DO12" s="387"/>
      <c r="DP12" s="387"/>
      <c r="DQ12" s="387"/>
      <c r="DR12" s="387"/>
      <c r="DS12" s="387"/>
      <c r="DT12" s="387"/>
      <c r="DU12" s="388"/>
    </row>
    <row r="13" spans="1:125" s="61" customFormat="1" ht="26.25" hidden="1" customHeight="1" x14ac:dyDescent="0.3">
      <c r="A13" s="322" t="s">
        <v>290</v>
      </c>
      <c r="B13" s="323"/>
      <c r="C13" s="323"/>
      <c r="D13" s="323"/>
      <c r="E13" s="323"/>
      <c r="F13" s="324"/>
      <c r="G13" s="365" t="s">
        <v>511</v>
      </c>
      <c r="H13" s="277"/>
      <c r="I13" s="277"/>
      <c r="J13" s="277"/>
      <c r="K13" s="277"/>
      <c r="L13" s="277"/>
      <c r="M13" s="277"/>
      <c r="N13" s="277"/>
      <c r="O13" s="277"/>
      <c r="P13" s="277"/>
      <c r="Q13" s="277"/>
      <c r="R13" s="277"/>
      <c r="S13" s="277"/>
      <c r="T13" s="277"/>
      <c r="U13" s="277"/>
      <c r="V13" s="277"/>
      <c r="W13" s="277"/>
      <c r="X13" s="277"/>
      <c r="Y13" s="277"/>
      <c r="Z13" s="277"/>
      <c r="AA13" s="277"/>
      <c r="AB13" s="278"/>
      <c r="AC13" s="225"/>
      <c r="AD13" s="226"/>
      <c r="AE13" s="226"/>
      <c r="AF13" s="226"/>
      <c r="AG13" s="226"/>
      <c r="AH13" s="226"/>
      <c r="AI13" s="226"/>
      <c r="AJ13" s="226"/>
      <c r="AK13" s="226"/>
      <c r="AL13" s="226"/>
      <c r="AM13" s="226"/>
      <c r="AN13" s="226"/>
      <c r="AO13" s="226"/>
      <c r="AP13" s="227"/>
      <c r="AQ13" s="225"/>
      <c r="AR13" s="226"/>
      <c r="AS13" s="226"/>
      <c r="AT13" s="226"/>
      <c r="AU13" s="226"/>
      <c r="AV13" s="226"/>
      <c r="AW13" s="226"/>
      <c r="AX13" s="226"/>
      <c r="AY13" s="226"/>
      <c r="AZ13" s="226"/>
      <c r="BA13" s="226"/>
      <c r="BB13" s="226"/>
      <c r="BC13" s="226"/>
      <c r="BD13" s="226"/>
      <c r="BE13" s="225"/>
      <c r="BF13" s="226"/>
      <c r="BG13" s="226"/>
      <c r="BH13" s="226"/>
      <c r="BI13" s="226"/>
      <c r="BJ13" s="226"/>
      <c r="BK13" s="226"/>
      <c r="BL13" s="226"/>
      <c r="BM13" s="226"/>
      <c r="BN13" s="226"/>
      <c r="BO13" s="226"/>
      <c r="BP13" s="226"/>
      <c r="BQ13" s="226"/>
      <c r="BR13" s="227"/>
      <c r="BS13" s="225"/>
      <c r="BT13" s="226"/>
      <c r="BU13" s="226"/>
      <c r="BV13" s="226"/>
      <c r="BW13" s="226"/>
      <c r="BX13" s="226"/>
      <c r="BY13" s="226"/>
      <c r="BZ13" s="226"/>
      <c r="CA13" s="226"/>
      <c r="CB13" s="226"/>
      <c r="CC13" s="226"/>
      <c r="CD13" s="226"/>
      <c r="CE13" s="226"/>
      <c r="CF13" s="227"/>
      <c r="CG13" s="225"/>
      <c r="CH13" s="226"/>
      <c r="CI13" s="226"/>
      <c r="CJ13" s="226"/>
      <c r="CK13" s="226"/>
      <c r="CL13" s="226"/>
      <c r="CM13" s="226"/>
      <c r="CN13" s="226"/>
      <c r="CO13" s="226"/>
      <c r="CP13" s="226"/>
      <c r="CQ13" s="226"/>
      <c r="CR13" s="226"/>
      <c r="CS13" s="226"/>
      <c r="CT13" s="226"/>
      <c r="CU13" s="226"/>
      <c r="CV13" s="227"/>
      <c r="CW13" s="233"/>
      <c r="CX13" s="234"/>
      <c r="CY13" s="234"/>
      <c r="CZ13" s="234"/>
      <c r="DA13" s="234"/>
      <c r="DB13" s="234"/>
      <c r="DC13" s="234"/>
      <c r="DD13" s="234"/>
      <c r="DE13" s="234"/>
      <c r="DF13" s="234"/>
      <c r="DG13" s="234"/>
      <c r="DH13" s="234"/>
      <c r="DI13" s="235"/>
      <c r="DJ13" s="233"/>
      <c r="DK13" s="234"/>
      <c r="DL13" s="234"/>
      <c r="DM13" s="234"/>
      <c r="DN13" s="234"/>
      <c r="DO13" s="234"/>
      <c r="DP13" s="234"/>
      <c r="DQ13" s="234"/>
      <c r="DR13" s="234"/>
      <c r="DS13" s="234"/>
      <c r="DT13" s="234"/>
      <c r="DU13" s="235"/>
    </row>
    <row r="14" spans="1:125" s="61" customFormat="1" ht="13.2" hidden="1" x14ac:dyDescent="0.25">
      <c r="A14" s="369" t="s">
        <v>300</v>
      </c>
      <c r="B14" s="370"/>
      <c r="C14" s="370"/>
      <c r="D14" s="370"/>
      <c r="E14" s="370"/>
      <c r="F14" s="371"/>
      <c r="G14" s="375" t="s">
        <v>509</v>
      </c>
      <c r="H14" s="275"/>
      <c r="I14" s="275"/>
      <c r="J14" s="275"/>
      <c r="K14" s="275"/>
      <c r="L14" s="275"/>
      <c r="M14" s="275"/>
      <c r="N14" s="275"/>
      <c r="O14" s="275"/>
      <c r="P14" s="275"/>
      <c r="Q14" s="275"/>
      <c r="R14" s="275"/>
      <c r="S14" s="275"/>
      <c r="T14" s="275"/>
      <c r="U14" s="275"/>
      <c r="V14" s="275"/>
      <c r="W14" s="275"/>
      <c r="X14" s="275"/>
      <c r="Y14" s="275"/>
      <c r="Z14" s="275"/>
      <c r="AA14" s="275"/>
      <c r="AB14" s="376"/>
      <c r="AC14" s="377"/>
      <c r="AD14" s="378"/>
      <c r="AE14" s="378"/>
      <c r="AF14" s="378"/>
      <c r="AG14" s="378"/>
      <c r="AH14" s="378"/>
      <c r="AI14" s="378"/>
      <c r="AJ14" s="378"/>
      <c r="AK14" s="378"/>
      <c r="AL14" s="378"/>
      <c r="AM14" s="378"/>
      <c r="AN14" s="378"/>
      <c r="AO14" s="378"/>
      <c r="AP14" s="379"/>
      <c r="AQ14" s="377"/>
      <c r="AR14" s="378"/>
      <c r="AS14" s="378"/>
      <c r="AT14" s="378"/>
      <c r="AU14" s="378"/>
      <c r="AV14" s="378"/>
      <c r="AW14" s="378"/>
      <c r="AX14" s="378"/>
      <c r="AY14" s="378"/>
      <c r="AZ14" s="378"/>
      <c r="BA14" s="378"/>
      <c r="BB14" s="378"/>
      <c r="BC14" s="378"/>
      <c r="BD14" s="379"/>
      <c r="BE14" s="377"/>
      <c r="BF14" s="378"/>
      <c r="BG14" s="378"/>
      <c r="BH14" s="378"/>
      <c r="BI14" s="378"/>
      <c r="BJ14" s="378"/>
      <c r="BK14" s="378"/>
      <c r="BL14" s="378"/>
      <c r="BM14" s="378"/>
      <c r="BN14" s="378"/>
      <c r="BO14" s="378"/>
      <c r="BP14" s="378"/>
      <c r="BQ14" s="378"/>
      <c r="BR14" s="379"/>
      <c r="BS14" s="377"/>
      <c r="BT14" s="378"/>
      <c r="BU14" s="378"/>
      <c r="BV14" s="378"/>
      <c r="BW14" s="378"/>
      <c r="BX14" s="378"/>
      <c r="BY14" s="378"/>
      <c r="BZ14" s="378"/>
      <c r="CA14" s="378"/>
      <c r="CB14" s="378"/>
      <c r="CC14" s="378"/>
      <c r="CD14" s="378"/>
      <c r="CE14" s="378"/>
      <c r="CF14" s="379"/>
      <c r="CG14" s="377"/>
      <c r="CH14" s="378"/>
      <c r="CI14" s="378"/>
      <c r="CJ14" s="378"/>
      <c r="CK14" s="378"/>
      <c r="CL14" s="378"/>
      <c r="CM14" s="378"/>
      <c r="CN14" s="378"/>
      <c r="CO14" s="378"/>
      <c r="CP14" s="378"/>
      <c r="CQ14" s="378"/>
      <c r="CR14" s="378"/>
      <c r="CS14" s="378"/>
      <c r="CT14" s="378"/>
      <c r="CU14" s="378"/>
      <c r="CV14" s="379"/>
      <c r="CW14" s="383"/>
      <c r="CX14" s="384"/>
      <c r="CY14" s="384"/>
      <c r="CZ14" s="384"/>
      <c r="DA14" s="384"/>
      <c r="DB14" s="384"/>
      <c r="DC14" s="384"/>
      <c r="DD14" s="384"/>
      <c r="DE14" s="384"/>
      <c r="DF14" s="384"/>
      <c r="DG14" s="384"/>
      <c r="DH14" s="384"/>
      <c r="DI14" s="385"/>
      <c r="DJ14" s="383"/>
      <c r="DK14" s="384"/>
      <c r="DL14" s="384"/>
      <c r="DM14" s="384"/>
      <c r="DN14" s="384"/>
      <c r="DO14" s="384"/>
      <c r="DP14" s="384"/>
      <c r="DQ14" s="384"/>
      <c r="DR14" s="384"/>
      <c r="DS14" s="384"/>
      <c r="DT14" s="384"/>
      <c r="DU14" s="385"/>
    </row>
    <row r="15" spans="1:125" s="61" customFormat="1" ht="13.2" hidden="1" x14ac:dyDescent="0.25">
      <c r="A15" s="372"/>
      <c r="B15" s="373"/>
      <c r="C15" s="373"/>
      <c r="D15" s="373"/>
      <c r="E15" s="373"/>
      <c r="F15" s="374"/>
      <c r="G15" s="366" t="s">
        <v>510</v>
      </c>
      <c r="H15" s="367"/>
      <c r="I15" s="367"/>
      <c r="J15" s="367"/>
      <c r="K15" s="367"/>
      <c r="L15" s="367"/>
      <c r="M15" s="367"/>
      <c r="N15" s="367"/>
      <c r="O15" s="367"/>
      <c r="P15" s="367"/>
      <c r="Q15" s="367"/>
      <c r="R15" s="367"/>
      <c r="S15" s="367"/>
      <c r="T15" s="367"/>
      <c r="U15" s="367"/>
      <c r="V15" s="367"/>
      <c r="W15" s="367"/>
      <c r="X15" s="367"/>
      <c r="Y15" s="367"/>
      <c r="Z15" s="367"/>
      <c r="AA15" s="367"/>
      <c r="AB15" s="368"/>
      <c r="AC15" s="380"/>
      <c r="AD15" s="381"/>
      <c r="AE15" s="381"/>
      <c r="AF15" s="381"/>
      <c r="AG15" s="381"/>
      <c r="AH15" s="381"/>
      <c r="AI15" s="381"/>
      <c r="AJ15" s="381"/>
      <c r="AK15" s="381"/>
      <c r="AL15" s="381"/>
      <c r="AM15" s="381"/>
      <c r="AN15" s="381"/>
      <c r="AO15" s="381"/>
      <c r="AP15" s="382"/>
      <c r="AQ15" s="380"/>
      <c r="AR15" s="381"/>
      <c r="AS15" s="381"/>
      <c r="AT15" s="381"/>
      <c r="AU15" s="381"/>
      <c r="AV15" s="381"/>
      <c r="AW15" s="381"/>
      <c r="AX15" s="381"/>
      <c r="AY15" s="381"/>
      <c r="AZ15" s="381"/>
      <c r="BA15" s="381"/>
      <c r="BB15" s="381"/>
      <c r="BC15" s="381"/>
      <c r="BD15" s="382"/>
      <c r="BE15" s="380"/>
      <c r="BF15" s="381"/>
      <c r="BG15" s="381"/>
      <c r="BH15" s="381"/>
      <c r="BI15" s="381"/>
      <c r="BJ15" s="381"/>
      <c r="BK15" s="381"/>
      <c r="BL15" s="381"/>
      <c r="BM15" s="381"/>
      <c r="BN15" s="381"/>
      <c r="BO15" s="381"/>
      <c r="BP15" s="381"/>
      <c r="BQ15" s="381"/>
      <c r="BR15" s="382"/>
      <c r="BS15" s="380"/>
      <c r="BT15" s="381"/>
      <c r="BU15" s="381"/>
      <c r="BV15" s="381"/>
      <c r="BW15" s="381"/>
      <c r="BX15" s="381"/>
      <c r="BY15" s="381"/>
      <c r="BZ15" s="381"/>
      <c r="CA15" s="381"/>
      <c r="CB15" s="381"/>
      <c r="CC15" s="381"/>
      <c r="CD15" s="381"/>
      <c r="CE15" s="381"/>
      <c r="CF15" s="382"/>
      <c r="CG15" s="380"/>
      <c r="CH15" s="381"/>
      <c r="CI15" s="381"/>
      <c r="CJ15" s="381"/>
      <c r="CK15" s="381"/>
      <c r="CL15" s="381"/>
      <c r="CM15" s="381"/>
      <c r="CN15" s="381"/>
      <c r="CO15" s="381"/>
      <c r="CP15" s="381"/>
      <c r="CQ15" s="381"/>
      <c r="CR15" s="381"/>
      <c r="CS15" s="381"/>
      <c r="CT15" s="381"/>
      <c r="CU15" s="381"/>
      <c r="CV15" s="382"/>
      <c r="CW15" s="386"/>
      <c r="CX15" s="387"/>
      <c r="CY15" s="387"/>
      <c r="CZ15" s="387"/>
      <c r="DA15" s="387"/>
      <c r="DB15" s="387"/>
      <c r="DC15" s="387"/>
      <c r="DD15" s="387"/>
      <c r="DE15" s="387"/>
      <c r="DF15" s="387"/>
      <c r="DG15" s="387"/>
      <c r="DH15" s="387"/>
      <c r="DI15" s="388"/>
      <c r="DJ15" s="386"/>
      <c r="DK15" s="387"/>
      <c r="DL15" s="387"/>
      <c r="DM15" s="387"/>
      <c r="DN15" s="387"/>
      <c r="DO15" s="387"/>
      <c r="DP15" s="387"/>
      <c r="DQ15" s="387"/>
      <c r="DR15" s="387"/>
      <c r="DS15" s="387"/>
      <c r="DT15" s="387"/>
      <c r="DU15" s="388"/>
    </row>
    <row r="16" spans="1:125" s="61" customFormat="1" ht="16.5" hidden="1" customHeight="1" x14ac:dyDescent="0.3">
      <c r="A16" s="326"/>
      <c r="B16" s="327"/>
      <c r="C16" s="327"/>
      <c r="D16" s="327"/>
      <c r="E16" s="327"/>
      <c r="F16" s="328"/>
      <c r="G16" s="365"/>
      <c r="H16" s="277"/>
      <c r="I16" s="277"/>
      <c r="J16" s="277"/>
      <c r="K16" s="277"/>
      <c r="L16" s="277"/>
      <c r="M16" s="277"/>
      <c r="N16" s="277"/>
      <c r="O16" s="277"/>
      <c r="P16" s="277"/>
      <c r="Q16" s="277"/>
      <c r="R16" s="277"/>
      <c r="S16" s="277"/>
      <c r="T16" s="277"/>
      <c r="U16" s="277"/>
      <c r="V16" s="277"/>
      <c r="W16" s="277"/>
      <c r="X16" s="277"/>
      <c r="Y16" s="277"/>
      <c r="Z16" s="277"/>
      <c r="AA16" s="277"/>
      <c r="AB16" s="278"/>
      <c r="AC16" s="225"/>
      <c r="AD16" s="226"/>
      <c r="AE16" s="226"/>
      <c r="AF16" s="226"/>
      <c r="AG16" s="226"/>
      <c r="AH16" s="226"/>
      <c r="AI16" s="226"/>
      <c r="AJ16" s="226"/>
      <c r="AK16" s="226"/>
      <c r="AL16" s="226"/>
      <c r="AM16" s="226"/>
      <c r="AN16" s="226"/>
      <c r="AO16" s="226"/>
      <c r="AP16" s="227"/>
      <c r="AQ16" s="225"/>
      <c r="AR16" s="226"/>
      <c r="AS16" s="226"/>
      <c r="AT16" s="226"/>
      <c r="AU16" s="226"/>
      <c r="AV16" s="226"/>
      <c r="AW16" s="226"/>
      <c r="AX16" s="226"/>
      <c r="AY16" s="226"/>
      <c r="AZ16" s="226"/>
      <c r="BA16" s="226"/>
      <c r="BB16" s="226"/>
      <c r="BC16" s="226"/>
      <c r="BD16" s="226"/>
      <c r="BE16" s="225"/>
      <c r="BF16" s="226"/>
      <c r="BG16" s="226"/>
      <c r="BH16" s="226"/>
      <c r="BI16" s="226"/>
      <c r="BJ16" s="226"/>
      <c r="BK16" s="226"/>
      <c r="BL16" s="226"/>
      <c r="BM16" s="226"/>
      <c r="BN16" s="226"/>
      <c r="BO16" s="226"/>
      <c r="BP16" s="226"/>
      <c r="BQ16" s="226"/>
      <c r="BR16" s="227"/>
      <c r="BS16" s="225"/>
      <c r="BT16" s="226"/>
      <c r="BU16" s="226"/>
      <c r="BV16" s="226"/>
      <c r="BW16" s="226"/>
      <c r="BX16" s="226"/>
      <c r="BY16" s="226"/>
      <c r="BZ16" s="226"/>
      <c r="CA16" s="226"/>
      <c r="CB16" s="226"/>
      <c r="CC16" s="226"/>
      <c r="CD16" s="226"/>
      <c r="CE16" s="226"/>
      <c r="CF16" s="227"/>
      <c r="CG16" s="225"/>
      <c r="CH16" s="226"/>
      <c r="CI16" s="226"/>
      <c r="CJ16" s="226"/>
      <c r="CK16" s="226"/>
      <c r="CL16" s="226"/>
      <c r="CM16" s="226"/>
      <c r="CN16" s="226"/>
      <c r="CO16" s="226"/>
      <c r="CP16" s="226"/>
      <c r="CQ16" s="226"/>
      <c r="CR16" s="226"/>
      <c r="CS16" s="226"/>
      <c r="CT16" s="226"/>
      <c r="CU16" s="226"/>
      <c r="CV16" s="227"/>
      <c r="CW16" s="233"/>
      <c r="CX16" s="234"/>
      <c r="CY16" s="234"/>
      <c r="CZ16" s="234"/>
      <c r="DA16" s="234"/>
      <c r="DB16" s="234"/>
      <c r="DC16" s="234"/>
      <c r="DD16" s="234"/>
      <c r="DE16" s="234"/>
      <c r="DF16" s="234"/>
      <c r="DG16" s="234"/>
      <c r="DH16" s="234"/>
      <c r="DI16" s="235"/>
      <c r="DJ16" s="233"/>
      <c r="DK16" s="234"/>
      <c r="DL16" s="234"/>
      <c r="DM16" s="234"/>
      <c r="DN16" s="234"/>
      <c r="DO16" s="234"/>
      <c r="DP16" s="234"/>
      <c r="DQ16" s="234"/>
      <c r="DR16" s="234"/>
      <c r="DS16" s="234"/>
      <c r="DT16" s="234"/>
      <c r="DU16" s="235"/>
    </row>
    <row r="17" spans="1:125" s="61" customFormat="1" ht="26.25" customHeight="1" x14ac:dyDescent="0.3">
      <c r="A17" s="322" t="s">
        <v>36</v>
      </c>
      <c r="B17" s="323"/>
      <c r="C17" s="323"/>
      <c r="D17" s="323"/>
      <c r="E17" s="323"/>
      <c r="F17" s="324"/>
      <c r="G17" s="365" t="s">
        <v>512</v>
      </c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U17" s="277"/>
      <c r="V17" s="277"/>
      <c r="W17" s="277"/>
      <c r="X17" s="277"/>
      <c r="Y17" s="277"/>
      <c r="Z17" s="277"/>
      <c r="AA17" s="277"/>
      <c r="AB17" s="278"/>
      <c r="AC17" s="310" t="s">
        <v>438</v>
      </c>
      <c r="AD17" s="311"/>
      <c r="AE17" s="311"/>
      <c r="AF17" s="311"/>
      <c r="AG17" s="311"/>
      <c r="AH17" s="311"/>
      <c r="AI17" s="311"/>
      <c r="AJ17" s="311"/>
      <c r="AK17" s="311"/>
      <c r="AL17" s="311"/>
      <c r="AM17" s="311"/>
      <c r="AN17" s="311"/>
      <c r="AO17" s="311"/>
      <c r="AP17" s="312"/>
      <c r="AQ17" s="233" t="s">
        <v>438</v>
      </c>
      <c r="AR17" s="234"/>
      <c r="AS17" s="234"/>
      <c r="AT17" s="234"/>
      <c r="AU17" s="234"/>
      <c r="AV17" s="234"/>
      <c r="AW17" s="234"/>
      <c r="AX17" s="234"/>
      <c r="AY17" s="234"/>
      <c r="AZ17" s="234"/>
      <c r="BA17" s="234"/>
      <c r="BB17" s="234"/>
      <c r="BC17" s="234"/>
      <c r="BD17" s="234"/>
      <c r="BE17" s="225">
        <v>1259991</v>
      </c>
      <c r="BF17" s="226"/>
      <c r="BG17" s="226"/>
      <c r="BH17" s="226"/>
      <c r="BI17" s="226"/>
      <c r="BJ17" s="226"/>
      <c r="BK17" s="226"/>
      <c r="BL17" s="226"/>
      <c r="BM17" s="226"/>
      <c r="BN17" s="226"/>
      <c r="BO17" s="226"/>
      <c r="BP17" s="226"/>
      <c r="BQ17" s="226"/>
      <c r="BR17" s="227"/>
      <c r="BS17" s="225">
        <v>1259991</v>
      </c>
      <c r="BT17" s="226"/>
      <c r="BU17" s="226"/>
      <c r="BV17" s="226"/>
      <c r="BW17" s="226"/>
      <c r="BX17" s="226"/>
      <c r="BY17" s="226"/>
      <c r="BZ17" s="226"/>
      <c r="CA17" s="226"/>
      <c r="CB17" s="226"/>
      <c r="CC17" s="226"/>
      <c r="CD17" s="226"/>
      <c r="CE17" s="226"/>
      <c r="CF17" s="227"/>
      <c r="CG17" s="225"/>
      <c r="CH17" s="226"/>
      <c r="CI17" s="226"/>
      <c r="CJ17" s="226"/>
      <c r="CK17" s="226"/>
      <c r="CL17" s="226"/>
      <c r="CM17" s="226"/>
      <c r="CN17" s="226"/>
      <c r="CO17" s="226"/>
      <c r="CP17" s="226"/>
      <c r="CQ17" s="226"/>
      <c r="CR17" s="226"/>
      <c r="CS17" s="226"/>
      <c r="CT17" s="226"/>
      <c r="CU17" s="226"/>
      <c r="CV17" s="227"/>
      <c r="CW17" s="233"/>
      <c r="CX17" s="234"/>
      <c r="CY17" s="234"/>
      <c r="CZ17" s="234"/>
      <c r="DA17" s="234"/>
      <c r="DB17" s="234"/>
      <c r="DC17" s="234"/>
      <c r="DD17" s="234"/>
      <c r="DE17" s="234"/>
      <c r="DF17" s="234"/>
      <c r="DG17" s="234"/>
      <c r="DH17" s="234"/>
      <c r="DI17" s="235"/>
      <c r="DJ17" s="233"/>
      <c r="DK17" s="234"/>
      <c r="DL17" s="234"/>
      <c r="DM17" s="234"/>
      <c r="DN17" s="234"/>
      <c r="DO17" s="234"/>
      <c r="DP17" s="234"/>
      <c r="DQ17" s="234"/>
      <c r="DR17" s="234"/>
      <c r="DS17" s="234"/>
      <c r="DT17" s="234"/>
      <c r="DU17" s="235"/>
    </row>
    <row r="18" spans="1:125" s="61" customFormat="1" ht="12.75" customHeight="1" x14ac:dyDescent="0.3">
      <c r="A18" s="322" t="s">
        <v>472</v>
      </c>
      <c r="B18" s="323"/>
      <c r="C18" s="323"/>
      <c r="D18" s="323"/>
      <c r="E18" s="323"/>
      <c r="F18" s="324"/>
      <c r="G18" s="365" t="s">
        <v>513</v>
      </c>
      <c r="H18" s="277"/>
      <c r="I18" s="277"/>
      <c r="J18" s="277"/>
      <c r="K18" s="277"/>
      <c r="L18" s="277"/>
      <c r="M18" s="277"/>
      <c r="N18" s="277"/>
      <c r="O18" s="277"/>
      <c r="P18" s="277"/>
      <c r="Q18" s="277"/>
      <c r="R18" s="277"/>
      <c r="S18" s="277"/>
      <c r="T18" s="277"/>
      <c r="U18" s="277"/>
      <c r="V18" s="277"/>
      <c r="W18" s="277"/>
      <c r="X18" s="277"/>
      <c r="Y18" s="277"/>
      <c r="Z18" s="277"/>
      <c r="AA18" s="277"/>
      <c r="AB18" s="278"/>
      <c r="AC18" s="225" t="s">
        <v>438</v>
      </c>
      <c r="AD18" s="226"/>
      <c r="AE18" s="226"/>
      <c r="AF18" s="226"/>
      <c r="AG18" s="226"/>
      <c r="AH18" s="226"/>
      <c r="AI18" s="226"/>
      <c r="AJ18" s="226"/>
      <c r="AK18" s="226"/>
      <c r="AL18" s="226"/>
      <c r="AM18" s="226"/>
      <c r="AN18" s="226"/>
      <c r="AO18" s="226"/>
      <c r="AP18" s="227"/>
      <c r="AQ18" s="225" t="s">
        <v>438</v>
      </c>
      <c r="AR18" s="226"/>
      <c r="AS18" s="226"/>
      <c r="AT18" s="226"/>
      <c r="AU18" s="226"/>
      <c r="AV18" s="226"/>
      <c r="AW18" s="226"/>
      <c r="AX18" s="226"/>
      <c r="AY18" s="226"/>
      <c r="AZ18" s="226"/>
      <c r="BA18" s="226"/>
      <c r="BB18" s="226"/>
      <c r="BC18" s="226"/>
      <c r="BD18" s="226"/>
      <c r="BE18" s="225" t="s">
        <v>438</v>
      </c>
      <c r="BF18" s="226"/>
      <c r="BG18" s="226"/>
      <c r="BH18" s="226"/>
      <c r="BI18" s="226"/>
      <c r="BJ18" s="226"/>
      <c r="BK18" s="226"/>
      <c r="BL18" s="226"/>
      <c r="BM18" s="226"/>
      <c r="BN18" s="226"/>
      <c r="BO18" s="226"/>
      <c r="BP18" s="226"/>
      <c r="BQ18" s="226"/>
      <c r="BR18" s="227"/>
      <c r="BS18" s="225" t="s">
        <v>438</v>
      </c>
      <c r="BT18" s="226"/>
      <c r="BU18" s="226"/>
      <c r="BV18" s="226"/>
      <c r="BW18" s="226"/>
      <c r="BX18" s="226"/>
      <c r="BY18" s="226"/>
      <c r="BZ18" s="226"/>
      <c r="CA18" s="226"/>
      <c r="CB18" s="226"/>
      <c r="CC18" s="226"/>
      <c r="CD18" s="226"/>
      <c r="CE18" s="226"/>
      <c r="CF18" s="227"/>
      <c r="CG18" s="225" t="s">
        <v>438</v>
      </c>
      <c r="CH18" s="226"/>
      <c r="CI18" s="226"/>
      <c r="CJ18" s="226"/>
      <c r="CK18" s="226"/>
      <c r="CL18" s="226"/>
      <c r="CM18" s="226"/>
      <c r="CN18" s="226"/>
      <c r="CO18" s="226"/>
      <c r="CP18" s="226"/>
      <c r="CQ18" s="226"/>
      <c r="CR18" s="226"/>
      <c r="CS18" s="226"/>
      <c r="CT18" s="226"/>
      <c r="CU18" s="226"/>
      <c r="CV18" s="227"/>
      <c r="CW18" s="233" t="s">
        <v>438</v>
      </c>
      <c r="CX18" s="234"/>
      <c r="CY18" s="234"/>
      <c r="CZ18" s="234"/>
      <c r="DA18" s="234"/>
      <c r="DB18" s="234"/>
      <c r="DC18" s="234"/>
      <c r="DD18" s="234"/>
      <c r="DE18" s="234"/>
      <c r="DF18" s="234"/>
      <c r="DG18" s="234"/>
      <c r="DH18" s="234"/>
      <c r="DI18" s="235"/>
      <c r="DJ18" s="233" t="s">
        <v>438</v>
      </c>
      <c r="DK18" s="234"/>
      <c r="DL18" s="234"/>
      <c r="DM18" s="234"/>
      <c r="DN18" s="234"/>
      <c r="DO18" s="234"/>
      <c r="DP18" s="234"/>
      <c r="DQ18" s="234"/>
      <c r="DR18" s="234"/>
      <c r="DS18" s="234"/>
      <c r="DT18" s="234"/>
      <c r="DU18" s="235"/>
    </row>
    <row r="19" spans="1:125" s="61" customFormat="1" ht="16.5" customHeight="1" x14ac:dyDescent="0.3">
      <c r="A19" s="326"/>
      <c r="B19" s="327"/>
      <c r="C19" s="327"/>
      <c r="D19" s="327"/>
      <c r="E19" s="327"/>
      <c r="F19" s="328"/>
      <c r="G19" s="365" t="s">
        <v>514</v>
      </c>
      <c r="H19" s="277"/>
      <c r="I19" s="277"/>
      <c r="J19" s="277"/>
      <c r="K19" s="277"/>
      <c r="L19" s="277"/>
      <c r="M19" s="277"/>
      <c r="N19" s="277"/>
      <c r="O19" s="277"/>
      <c r="P19" s="277"/>
      <c r="Q19" s="277"/>
      <c r="R19" s="277"/>
      <c r="S19" s="277"/>
      <c r="T19" s="277"/>
      <c r="U19" s="277"/>
      <c r="V19" s="277"/>
      <c r="W19" s="277"/>
      <c r="X19" s="277"/>
      <c r="Y19" s="277"/>
      <c r="Z19" s="277"/>
      <c r="AA19" s="277"/>
      <c r="AB19" s="278"/>
      <c r="AC19" s="225">
        <v>83999426.939999998</v>
      </c>
      <c r="AD19" s="226"/>
      <c r="AE19" s="226"/>
      <c r="AF19" s="226"/>
      <c r="AG19" s="226"/>
      <c r="AH19" s="226"/>
      <c r="AI19" s="226"/>
      <c r="AJ19" s="226"/>
      <c r="AK19" s="226"/>
      <c r="AL19" s="226"/>
      <c r="AM19" s="226"/>
      <c r="AN19" s="226"/>
      <c r="AO19" s="226"/>
      <c r="AP19" s="227"/>
      <c r="AQ19" s="225">
        <v>1.5</v>
      </c>
      <c r="AR19" s="226"/>
      <c r="AS19" s="226"/>
      <c r="AT19" s="226"/>
      <c r="AU19" s="226"/>
      <c r="AV19" s="226"/>
      <c r="AW19" s="226"/>
      <c r="AX19" s="226"/>
      <c r="AY19" s="226"/>
      <c r="AZ19" s="226"/>
      <c r="BA19" s="226"/>
      <c r="BB19" s="226"/>
      <c r="BC19" s="226"/>
      <c r="BD19" s="226"/>
      <c r="BE19" s="250">
        <f>AC19*AQ19/100</f>
        <v>1259991.4040999999</v>
      </c>
      <c r="BF19" s="251"/>
      <c r="BG19" s="251"/>
      <c r="BH19" s="251"/>
      <c r="BI19" s="251"/>
      <c r="BJ19" s="251"/>
      <c r="BK19" s="251"/>
      <c r="BL19" s="251"/>
      <c r="BM19" s="251"/>
      <c r="BN19" s="251"/>
      <c r="BO19" s="251"/>
      <c r="BP19" s="251"/>
      <c r="BQ19" s="251"/>
      <c r="BR19" s="252"/>
      <c r="BS19" s="225">
        <v>1259991</v>
      </c>
      <c r="BT19" s="226"/>
      <c r="BU19" s="226"/>
      <c r="BV19" s="226"/>
      <c r="BW19" s="226"/>
      <c r="BX19" s="226"/>
      <c r="BY19" s="226"/>
      <c r="BZ19" s="226"/>
      <c r="CA19" s="226"/>
      <c r="CB19" s="226"/>
      <c r="CC19" s="226"/>
      <c r="CD19" s="226"/>
      <c r="CE19" s="226"/>
      <c r="CF19" s="227"/>
      <c r="CG19" s="225">
        <v>0</v>
      </c>
      <c r="CH19" s="226"/>
      <c r="CI19" s="226"/>
      <c r="CJ19" s="226"/>
      <c r="CK19" s="226"/>
      <c r="CL19" s="226"/>
      <c r="CM19" s="226"/>
      <c r="CN19" s="226"/>
      <c r="CO19" s="226"/>
      <c r="CP19" s="226"/>
      <c r="CQ19" s="226"/>
      <c r="CR19" s="226"/>
      <c r="CS19" s="226"/>
      <c r="CT19" s="226"/>
      <c r="CU19" s="226"/>
      <c r="CV19" s="227"/>
      <c r="CW19" s="233">
        <v>0</v>
      </c>
      <c r="CX19" s="234"/>
      <c r="CY19" s="234"/>
      <c r="CZ19" s="234"/>
      <c r="DA19" s="234"/>
      <c r="DB19" s="234"/>
      <c r="DC19" s="234"/>
      <c r="DD19" s="234"/>
      <c r="DE19" s="234"/>
      <c r="DF19" s="234"/>
      <c r="DG19" s="234"/>
      <c r="DH19" s="234"/>
      <c r="DI19" s="235"/>
      <c r="DJ19" s="233"/>
      <c r="DK19" s="234"/>
      <c r="DL19" s="234"/>
      <c r="DM19" s="234"/>
      <c r="DN19" s="234"/>
      <c r="DO19" s="234"/>
      <c r="DP19" s="234"/>
      <c r="DQ19" s="234"/>
      <c r="DR19" s="234"/>
      <c r="DS19" s="234"/>
      <c r="DT19" s="234"/>
      <c r="DU19" s="235"/>
    </row>
    <row r="20" spans="1:125" s="61" customFormat="1" ht="16.5" customHeight="1" x14ac:dyDescent="0.25">
      <c r="A20" s="321" t="s">
        <v>371</v>
      </c>
      <c r="B20" s="211"/>
      <c r="C20" s="211"/>
      <c r="D20" s="211"/>
      <c r="E20" s="211"/>
      <c r="F20" s="211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2"/>
      <c r="BE20" s="250">
        <f>BE9+BE19</f>
        <v>2483040.4040999999</v>
      </c>
      <c r="BF20" s="251"/>
      <c r="BG20" s="251"/>
      <c r="BH20" s="251"/>
      <c r="BI20" s="251"/>
      <c r="BJ20" s="251"/>
      <c r="BK20" s="251"/>
      <c r="BL20" s="251"/>
      <c r="BM20" s="251"/>
      <c r="BN20" s="251"/>
      <c r="BO20" s="251"/>
      <c r="BP20" s="251"/>
      <c r="BQ20" s="251"/>
      <c r="BR20" s="252"/>
      <c r="BS20" s="225">
        <f>BS9+BS19</f>
        <v>2467000</v>
      </c>
      <c r="BT20" s="226"/>
      <c r="BU20" s="226"/>
      <c r="BV20" s="226"/>
      <c r="BW20" s="226"/>
      <c r="BX20" s="226"/>
      <c r="BY20" s="226"/>
      <c r="BZ20" s="226"/>
      <c r="CA20" s="226"/>
      <c r="CB20" s="226"/>
      <c r="CC20" s="226"/>
      <c r="CD20" s="226"/>
      <c r="CE20" s="226"/>
      <c r="CF20" s="227"/>
      <c r="CG20" s="225"/>
      <c r="CH20" s="226"/>
      <c r="CI20" s="226"/>
      <c r="CJ20" s="226"/>
      <c r="CK20" s="226"/>
      <c r="CL20" s="226"/>
      <c r="CM20" s="226"/>
      <c r="CN20" s="226"/>
      <c r="CO20" s="226"/>
      <c r="CP20" s="226"/>
      <c r="CQ20" s="226"/>
      <c r="CR20" s="226"/>
      <c r="CS20" s="226"/>
      <c r="CT20" s="226"/>
      <c r="CU20" s="226"/>
      <c r="CV20" s="227"/>
      <c r="CW20" s="225">
        <f>CW10+CW17</f>
        <v>16040</v>
      </c>
      <c r="CX20" s="226"/>
      <c r="CY20" s="226"/>
      <c r="CZ20" s="226"/>
      <c r="DA20" s="226"/>
      <c r="DB20" s="226"/>
      <c r="DC20" s="226"/>
      <c r="DD20" s="226"/>
      <c r="DE20" s="226"/>
      <c r="DF20" s="226"/>
      <c r="DG20" s="226"/>
      <c r="DH20" s="226"/>
      <c r="DI20" s="227"/>
      <c r="DJ20" s="225"/>
      <c r="DK20" s="226"/>
      <c r="DL20" s="226"/>
      <c r="DM20" s="226"/>
      <c r="DN20" s="226"/>
      <c r="DO20" s="226"/>
      <c r="DP20" s="226"/>
      <c r="DQ20" s="226"/>
      <c r="DR20" s="226"/>
      <c r="DS20" s="226"/>
      <c r="DT20" s="226"/>
      <c r="DU20" s="227"/>
    </row>
    <row r="21" spans="1:125" s="61" customFormat="1" ht="28.5" customHeight="1" x14ac:dyDescent="0.25">
      <c r="A21" s="361" t="s">
        <v>515</v>
      </c>
      <c r="B21" s="362"/>
      <c r="C21" s="362"/>
      <c r="D21" s="362"/>
      <c r="E21" s="362"/>
      <c r="F21" s="362"/>
      <c r="G21" s="362"/>
      <c r="H21" s="362"/>
      <c r="I21" s="362"/>
      <c r="J21" s="362"/>
      <c r="K21" s="362"/>
      <c r="L21" s="362"/>
      <c r="M21" s="362"/>
      <c r="N21" s="362"/>
      <c r="O21" s="362"/>
      <c r="P21" s="362"/>
      <c r="Q21" s="362"/>
      <c r="R21" s="362"/>
      <c r="S21" s="362"/>
      <c r="T21" s="362"/>
      <c r="U21" s="362"/>
      <c r="V21" s="362"/>
      <c r="W21" s="362"/>
      <c r="X21" s="362"/>
      <c r="Y21" s="362"/>
      <c r="Z21" s="362"/>
      <c r="AA21" s="362"/>
      <c r="AB21" s="362"/>
      <c r="AC21" s="362"/>
      <c r="AD21" s="362"/>
      <c r="AE21" s="362"/>
      <c r="AF21" s="362"/>
      <c r="AG21" s="362"/>
      <c r="AH21" s="362"/>
      <c r="AI21" s="362"/>
      <c r="AJ21" s="362"/>
      <c r="AK21" s="362"/>
      <c r="AL21" s="362"/>
      <c r="AM21" s="362"/>
      <c r="AN21" s="362"/>
      <c r="AO21" s="362"/>
      <c r="AP21" s="362"/>
      <c r="AQ21" s="362"/>
      <c r="AR21" s="362"/>
      <c r="AS21" s="362"/>
      <c r="AT21" s="362"/>
      <c r="AU21" s="362"/>
      <c r="AV21" s="362"/>
      <c r="AW21" s="362"/>
      <c r="AX21" s="362"/>
      <c r="AY21" s="362"/>
      <c r="AZ21" s="362"/>
      <c r="BA21" s="362"/>
      <c r="BB21" s="362"/>
      <c r="BC21" s="362"/>
      <c r="BD21" s="362"/>
      <c r="BE21" s="362"/>
      <c r="BF21" s="362"/>
      <c r="BG21" s="362"/>
      <c r="BH21" s="362"/>
      <c r="BI21" s="362"/>
      <c r="BJ21" s="362"/>
      <c r="BK21" s="362"/>
      <c r="BL21" s="362"/>
      <c r="BM21" s="362"/>
      <c r="BN21" s="362"/>
      <c r="BO21" s="362"/>
      <c r="BP21" s="362"/>
      <c r="BQ21" s="362"/>
      <c r="BR21" s="362"/>
      <c r="BS21" s="362"/>
      <c r="BT21" s="362"/>
      <c r="BU21" s="362"/>
      <c r="BV21" s="362"/>
      <c r="BW21" s="362"/>
      <c r="BX21" s="362"/>
      <c r="BY21" s="362"/>
      <c r="BZ21" s="362"/>
      <c r="CA21" s="362"/>
      <c r="CB21" s="362"/>
      <c r="CC21" s="362"/>
      <c r="CD21" s="362"/>
      <c r="CE21" s="362"/>
      <c r="CF21" s="362"/>
      <c r="CG21" s="362"/>
      <c r="CH21" s="362"/>
      <c r="CI21" s="362"/>
      <c r="CJ21" s="362"/>
      <c r="CK21" s="362"/>
      <c r="CL21" s="362"/>
      <c r="CM21" s="362"/>
      <c r="CN21" s="362"/>
      <c r="CO21" s="362"/>
      <c r="CP21" s="362"/>
      <c r="CQ21" s="362"/>
      <c r="CR21" s="362"/>
      <c r="CS21" s="362"/>
      <c r="CT21" s="362"/>
      <c r="CU21" s="362"/>
      <c r="CV21" s="362"/>
      <c r="CW21" s="362"/>
      <c r="CX21" s="362"/>
      <c r="CY21" s="362"/>
      <c r="CZ21" s="362"/>
      <c r="DA21" s="362"/>
      <c r="DB21" s="362"/>
      <c r="DC21" s="362"/>
      <c r="DD21" s="362"/>
      <c r="DE21" s="362"/>
      <c r="DF21" s="362"/>
      <c r="DG21" s="362"/>
      <c r="DH21" s="362"/>
      <c r="DI21" s="362"/>
      <c r="DJ21" s="362"/>
      <c r="DK21" s="362"/>
      <c r="DL21" s="362"/>
      <c r="DM21" s="362"/>
      <c r="DN21" s="362"/>
      <c r="DO21" s="362"/>
      <c r="DP21" s="362"/>
      <c r="DQ21" s="362"/>
      <c r="DR21" s="362"/>
      <c r="DS21" s="362"/>
      <c r="DT21" s="362"/>
      <c r="DU21" s="362"/>
    </row>
    <row r="22" spans="1:125" x14ac:dyDescent="0.25">
      <c r="A22" s="363"/>
      <c r="B22" s="364"/>
      <c r="C22" s="364"/>
      <c r="D22" s="364"/>
      <c r="E22" s="364"/>
      <c r="F22" s="364"/>
      <c r="G22" s="364"/>
      <c r="H22" s="364"/>
      <c r="I22" s="364"/>
      <c r="J22" s="364"/>
      <c r="K22" s="364"/>
      <c r="L22" s="364"/>
      <c r="M22" s="364"/>
      <c r="N22" s="364"/>
      <c r="O22" s="364"/>
      <c r="P22" s="364"/>
      <c r="Q22" s="364"/>
      <c r="R22" s="364"/>
      <c r="S22" s="364"/>
      <c r="T22" s="364"/>
      <c r="U22" s="364"/>
      <c r="V22" s="364"/>
      <c r="W22" s="364"/>
      <c r="X22" s="364"/>
      <c r="Y22" s="364"/>
      <c r="Z22" s="364"/>
      <c r="AA22" s="364"/>
      <c r="AB22" s="364"/>
      <c r="AC22" s="364"/>
      <c r="AD22" s="364"/>
      <c r="AE22" s="364"/>
      <c r="AF22" s="364"/>
      <c r="AG22" s="364"/>
      <c r="AH22" s="364"/>
      <c r="AI22" s="364"/>
      <c r="AJ22" s="364"/>
      <c r="AK22" s="364"/>
      <c r="AL22" s="364"/>
      <c r="AM22" s="364"/>
      <c r="AN22" s="364"/>
      <c r="AO22" s="364"/>
      <c r="AP22" s="364"/>
      <c r="AQ22" s="364"/>
      <c r="AR22" s="364"/>
      <c r="AS22" s="364"/>
      <c r="AT22" s="364"/>
      <c r="AU22" s="364"/>
      <c r="AV22" s="364"/>
      <c r="AW22" s="364"/>
      <c r="AX22" s="364"/>
      <c r="AY22" s="364"/>
      <c r="AZ22" s="364"/>
      <c r="BA22" s="364"/>
      <c r="BB22" s="364"/>
      <c r="BC22" s="364"/>
      <c r="BD22" s="364"/>
      <c r="BE22" s="364"/>
      <c r="BF22" s="364"/>
      <c r="BG22" s="364"/>
      <c r="BH22" s="364"/>
      <c r="BI22" s="364"/>
      <c r="BJ22" s="364"/>
      <c r="BK22" s="364"/>
      <c r="BL22" s="364"/>
      <c r="BM22" s="364"/>
      <c r="BN22" s="364"/>
      <c r="BO22" s="364"/>
      <c r="BP22" s="364"/>
      <c r="BQ22" s="364"/>
      <c r="BR22" s="364"/>
      <c r="BS22" s="364"/>
      <c r="BT22" s="364"/>
      <c r="BU22" s="364"/>
      <c r="BV22" s="364"/>
      <c r="BW22" s="364"/>
      <c r="BX22" s="364"/>
      <c r="BY22" s="364"/>
      <c r="BZ22" s="364"/>
      <c r="CA22" s="364"/>
      <c r="CB22" s="364"/>
      <c r="CC22" s="364"/>
      <c r="CD22" s="364"/>
      <c r="CE22" s="364"/>
      <c r="CF22" s="364"/>
      <c r="CG22" s="364"/>
      <c r="CH22" s="364"/>
      <c r="CI22" s="364"/>
      <c r="CJ22" s="364"/>
      <c r="CK22" s="364"/>
      <c r="CL22" s="364"/>
      <c r="CM22" s="364"/>
      <c r="CN22" s="364"/>
      <c r="CO22" s="364"/>
      <c r="CP22" s="364"/>
      <c r="CQ22" s="364"/>
      <c r="CR22" s="364"/>
      <c r="CS22" s="364"/>
      <c r="CT22" s="364"/>
      <c r="CU22" s="364"/>
      <c r="CV22" s="364"/>
      <c r="CW22" s="364"/>
      <c r="CX22" s="364"/>
      <c r="CY22" s="364"/>
      <c r="CZ22" s="364"/>
      <c r="DA22" s="364"/>
      <c r="DB22" s="364"/>
      <c r="DC22" s="364"/>
      <c r="DD22" s="364"/>
      <c r="DE22" s="364"/>
      <c r="DF22" s="364"/>
      <c r="DG22" s="364"/>
      <c r="DH22" s="364"/>
      <c r="DI22" s="364"/>
      <c r="DJ22" s="364"/>
      <c r="DK22" s="364"/>
      <c r="DL22" s="364"/>
      <c r="DM22" s="364"/>
      <c r="DN22" s="364"/>
      <c r="DO22" s="364"/>
      <c r="DP22" s="364"/>
      <c r="DQ22" s="364"/>
      <c r="DR22" s="364"/>
      <c r="DS22" s="364"/>
      <c r="DT22" s="364"/>
      <c r="DU22" s="364"/>
    </row>
    <row r="23" spans="1:125" s="62" customFormat="1" ht="19.5" hidden="1" customHeight="1" x14ac:dyDescent="0.25">
      <c r="A23" s="62" t="s">
        <v>516</v>
      </c>
    </row>
    <row r="24" spans="1:125" s="62" customFormat="1" ht="12.75" hidden="1" customHeight="1" x14ac:dyDescent="0.25"/>
    <row r="25" spans="1:125" s="63" customFormat="1" ht="19.5" hidden="1" customHeight="1" x14ac:dyDescent="0.25">
      <c r="A25" s="292" t="s">
        <v>278</v>
      </c>
      <c r="B25" s="293"/>
      <c r="C25" s="293"/>
      <c r="D25" s="293"/>
      <c r="E25" s="293"/>
      <c r="F25" s="294"/>
      <c r="G25" s="292" t="s">
        <v>448</v>
      </c>
      <c r="H25" s="293"/>
      <c r="I25" s="293"/>
      <c r="J25" s="293"/>
      <c r="K25" s="293"/>
      <c r="L25" s="293"/>
      <c r="M25" s="293"/>
      <c r="N25" s="293"/>
      <c r="O25" s="293"/>
      <c r="P25" s="293"/>
      <c r="Q25" s="293"/>
      <c r="R25" s="293"/>
      <c r="S25" s="293"/>
      <c r="T25" s="293"/>
      <c r="U25" s="293"/>
      <c r="V25" s="293"/>
      <c r="W25" s="293"/>
      <c r="X25" s="293"/>
      <c r="Y25" s="293"/>
      <c r="Z25" s="293"/>
      <c r="AA25" s="293"/>
      <c r="AB25" s="294"/>
      <c r="AC25" s="292" t="s">
        <v>503</v>
      </c>
      <c r="AD25" s="293"/>
      <c r="AE25" s="293"/>
      <c r="AF25" s="293"/>
      <c r="AG25" s="293"/>
      <c r="AH25" s="293"/>
      <c r="AI25" s="293"/>
      <c r="AJ25" s="293"/>
      <c r="AK25" s="293"/>
      <c r="AL25" s="293"/>
      <c r="AM25" s="293"/>
      <c r="AN25" s="293"/>
      <c r="AO25" s="293"/>
      <c r="AP25" s="294"/>
      <c r="AQ25" s="292" t="s">
        <v>504</v>
      </c>
      <c r="AR25" s="293"/>
      <c r="AS25" s="293"/>
      <c r="AT25" s="293"/>
      <c r="AU25" s="293"/>
      <c r="AV25" s="293"/>
      <c r="AW25" s="293"/>
      <c r="AX25" s="293"/>
      <c r="AY25" s="293"/>
      <c r="AZ25" s="293"/>
      <c r="BA25" s="293"/>
      <c r="BB25" s="293"/>
      <c r="BC25" s="293"/>
      <c r="BD25" s="293"/>
      <c r="BE25" s="292" t="s">
        <v>517</v>
      </c>
      <c r="BF25" s="293"/>
      <c r="BG25" s="293"/>
      <c r="BH25" s="293"/>
      <c r="BI25" s="293"/>
      <c r="BJ25" s="293"/>
      <c r="BK25" s="293"/>
      <c r="BL25" s="293"/>
      <c r="BM25" s="293"/>
      <c r="BN25" s="293"/>
      <c r="BO25" s="293"/>
      <c r="BP25" s="293"/>
      <c r="BQ25" s="293"/>
      <c r="BR25" s="294"/>
      <c r="BS25" s="285" t="s">
        <v>428</v>
      </c>
      <c r="BT25" s="262"/>
      <c r="BU25" s="262"/>
      <c r="BV25" s="262"/>
      <c r="BW25" s="262"/>
      <c r="BX25" s="262"/>
      <c r="BY25" s="262"/>
      <c r="BZ25" s="262"/>
      <c r="CA25" s="262"/>
      <c r="CB25" s="262"/>
      <c r="CC25" s="262"/>
      <c r="CD25" s="262"/>
      <c r="CE25" s="262"/>
      <c r="CF25" s="262"/>
      <c r="CG25" s="262"/>
      <c r="CH25" s="262"/>
      <c r="CI25" s="262"/>
      <c r="CJ25" s="262"/>
      <c r="CK25" s="262"/>
      <c r="CL25" s="262"/>
      <c r="CM25" s="262"/>
      <c r="CN25" s="262"/>
      <c r="CO25" s="262"/>
      <c r="CP25" s="262"/>
      <c r="CQ25" s="262"/>
      <c r="CR25" s="262"/>
      <c r="CS25" s="262"/>
      <c r="CT25" s="262"/>
      <c r="CU25" s="262"/>
      <c r="CV25" s="262"/>
      <c r="CW25" s="262"/>
      <c r="CX25" s="262"/>
      <c r="CY25" s="262"/>
      <c r="CZ25" s="262"/>
      <c r="DA25" s="262"/>
      <c r="DB25" s="262"/>
      <c r="DC25" s="262"/>
      <c r="DD25" s="262"/>
      <c r="DE25" s="262"/>
      <c r="DF25" s="262"/>
      <c r="DG25" s="262"/>
      <c r="DH25" s="262"/>
      <c r="DI25" s="262"/>
      <c r="DJ25" s="262"/>
      <c r="DK25" s="262"/>
      <c r="DL25" s="262"/>
      <c r="DM25" s="262"/>
      <c r="DN25" s="262"/>
      <c r="DO25" s="262"/>
      <c r="DP25" s="262"/>
      <c r="DQ25" s="262"/>
      <c r="DR25" s="262"/>
      <c r="DS25" s="262"/>
      <c r="DT25" s="262"/>
      <c r="DU25" s="263"/>
    </row>
    <row r="26" spans="1:125" s="63" customFormat="1" ht="67.5" hidden="1" customHeight="1" x14ac:dyDescent="0.25">
      <c r="A26" s="295"/>
      <c r="B26" s="296"/>
      <c r="C26" s="296"/>
      <c r="D26" s="296"/>
      <c r="E26" s="296"/>
      <c r="F26" s="297"/>
      <c r="G26" s="295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7"/>
      <c r="AC26" s="295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7"/>
      <c r="AQ26" s="295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5"/>
      <c r="BF26" s="296"/>
      <c r="BG26" s="296"/>
      <c r="BH26" s="296"/>
      <c r="BI26" s="296"/>
      <c r="BJ26" s="296"/>
      <c r="BK26" s="296"/>
      <c r="BL26" s="296"/>
      <c r="BM26" s="296"/>
      <c r="BN26" s="296"/>
      <c r="BO26" s="296"/>
      <c r="BP26" s="296"/>
      <c r="BQ26" s="296"/>
      <c r="BR26" s="297"/>
      <c r="BS26" s="282" t="s">
        <v>506</v>
      </c>
      <c r="BT26" s="257"/>
      <c r="BU26" s="257"/>
      <c r="BV26" s="257"/>
      <c r="BW26" s="257"/>
      <c r="BX26" s="257"/>
      <c r="BY26" s="257"/>
      <c r="BZ26" s="257"/>
      <c r="CA26" s="257"/>
      <c r="CB26" s="257"/>
      <c r="CC26" s="257"/>
      <c r="CD26" s="257"/>
      <c r="CE26" s="257"/>
      <c r="CF26" s="258"/>
      <c r="CG26" s="282" t="s">
        <v>430</v>
      </c>
      <c r="CH26" s="257"/>
      <c r="CI26" s="257"/>
      <c r="CJ26" s="257"/>
      <c r="CK26" s="257"/>
      <c r="CL26" s="257"/>
      <c r="CM26" s="257"/>
      <c r="CN26" s="257"/>
      <c r="CO26" s="257"/>
      <c r="CP26" s="257"/>
      <c r="CQ26" s="257"/>
      <c r="CR26" s="257"/>
      <c r="CS26" s="257"/>
      <c r="CT26" s="257"/>
      <c r="CU26" s="257"/>
      <c r="CV26" s="258"/>
      <c r="CW26" s="347" t="s">
        <v>431</v>
      </c>
      <c r="CX26" s="348"/>
      <c r="CY26" s="348"/>
      <c r="CZ26" s="348"/>
      <c r="DA26" s="348"/>
      <c r="DB26" s="348"/>
      <c r="DC26" s="348"/>
      <c r="DD26" s="348"/>
      <c r="DE26" s="348"/>
      <c r="DF26" s="348"/>
      <c r="DG26" s="348"/>
      <c r="DH26" s="348"/>
      <c r="DI26" s="348"/>
      <c r="DJ26" s="348"/>
      <c r="DK26" s="348"/>
      <c r="DL26" s="348"/>
      <c r="DM26" s="348"/>
      <c r="DN26" s="348"/>
      <c r="DO26" s="348"/>
      <c r="DP26" s="348"/>
      <c r="DQ26" s="348"/>
      <c r="DR26" s="348"/>
      <c r="DS26" s="348"/>
      <c r="DT26" s="348"/>
      <c r="DU26" s="349"/>
    </row>
    <row r="27" spans="1:125" s="63" customFormat="1" ht="28.5" hidden="1" customHeight="1" x14ac:dyDescent="0.25">
      <c r="A27" s="298"/>
      <c r="B27" s="299"/>
      <c r="C27" s="299"/>
      <c r="D27" s="299"/>
      <c r="E27" s="299"/>
      <c r="F27" s="300"/>
      <c r="G27" s="298"/>
      <c r="H27" s="299"/>
      <c r="I27" s="299"/>
      <c r="J27" s="299"/>
      <c r="K27" s="299"/>
      <c r="L27" s="299"/>
      <c r="M27" s="299"/>
      <c r="N27" s="299"/>
      <c r="O27" s="299"/>
      <c r="P27" s="299"/>
      <c r="Q27" s="299"/>
      <c r="R27" s="299"/>
      <c r="S27" s="299"/>
      <c r="T27" s="299"/>
      <c r="U27" s="299"/>
      <c r="V27" s="299"/>
      <c r="W27" s="299"/>
      <c r="X27" s="299"/>
      <c r="Y27" s="299"/>
      <c r="Z27" s="299"/>
      <c r="AA27" s="299"/>
      <c r="AB27" s="300"/>
      <c r="AC27" s="298"/>
      <c r="AD27" s="299"/>
      <c r="AE27" s="299"/>
      <c r="AF27" s="299"/>
      <c r="AG27" s="299"/>
      <c r="AH27" s="299"/>
      <c r="AI27" s="299"/>
      <c r="AJ27" s="299"/>
      <c r="AK27" s="299"/>
      <c r="AL27" s="299"/>
      <c r="AM27" s="299"/>
      <c r="AN27" s="299"/>
      <c r="AO27" s="299"/>
      <c r="AP27" s="300"/>
      <c r="AQ27" s="298"/>
      <c r="AR27" s="299"/>
      <c r="AS27" s="299"/>
      <c r="AT27" s="299"/>
      <c r="AU27" s="299"/>
      <c r="AV27" s="299"/>
      <c r="AW27" s="299"/>
      <c r="AX27" s="299"/>
      <c r="AY27" s="299"/>
      <c r="AZ27" s="299"/>
      <c r="BA27" s="299"/>
      <c r="BB27" s="299"/>
      <c r="BC27" s="299"/>
      <c r="BD27" s="299"/>
      <c r="BE27" s="298"/>
      <c r="BF27" s="299"/>
      <c r="BG27" s="299"/>
      <c r="BH27" s="299"/>
      <c r="BI27" s="299"/>
      <c r="BJ27" s="299"/>
      <c r="BK27" s="299"/>
      <c r="BL27" s="299"/>
      <c r="BM27" s="299"/>
      <c r="BN27" s="299"/>
      <c r="BO27" s="299"/>
      <c r="BP27" s="299"/>
      <c r="BQ27" s="299"/>
      <c r="BR27" s="300"/>
      <c r="BS27" s="259"/>
      <c r="BT27" s="260"/>
      <c r="BU27" s="260"/>
      <c r="BV27" s="260"/>
      <c r="BW27" s="260"/>
      <c r="BX27" s="260"/>
      <c r="BY27" s="260"/>
      <c r="BZ27" s="260"/>
      <c r="CA27" s="260"/>
      <c r="CB27" s="260"/>
      <c r="CC27" s="260"/>
      <c r="CD27" s="260"/>
      <c r="CE27" s="260"/>
      <c r="CF27" s="261"/>
      <c r="CG27" s="259"/>
      <c r="CH27" s="260"/>
      <c r="CI27" s="260"/>
      <c r="CJ27" s="260"/>
      <c r="CK27" s="260"/>
      <c r="CL27" s="260"/>
      <c r="CM27" s="260"/>
      <c r="CN27" s="260"/>
      <c r="CO27" s="260"/>
      <c r="CP27" s="260"/>
      <c r="CQ27" s="260"/>
      <c r="CR27" s="260"/>
      <c r="CS27" s="260"/>
      <c r="CT27" s="260"/>
      <c r="CU27" s="260"/>
      <c r="CV27" s="261"/>
      <c r="CW27" s="285" t="s">
        <v>435</v>
      </c>
      <c r="CX27" s="286"/>
      <c r="CY27" s="286"/>
      <c r="CZ27" s="286"/>
      <c r="DA27" s="286"/>
      <c r="DB27" s="286"/>
      <c r="DC27" s="286"/>
      <c r="DD27" s="286"/>
      <c r="DE27" s="286"/>
      <c r="DF27" s="286"/>
      <c r="DG27" s="286"/>
      <c r="DH27" s="286"/>
      <c r="DI27" s="287"/>
      <c r="DJ27" s="285" t="s">
        <v>466</v>
      </c>
      <c r="DK27" s="286"/>
      <c r="DL27" s="286"/>
      <c r="DM27" s="286"/>
      <c r="DN27" s="286"/>
      <c r="DO27" s="286"/>
      <c r="DP27" s="286"/>
      <c r="DQ27" s="286"/>
      <c r="DR27" s="286"/>
      <c r="DS27" s="286"/>
      <c r="DT27" s="286"/>
      <c r="DU27" s="287"/>
    </row>
    <row r="28" spans="1:125" s="64" customFormat="1" ht="12.75" hidden="1" customHeight="1" x14ac:dyDescent="0.3">
      <c r="A28" s="279">
        <v>1</v>
      </c>
      <c r="B28" s="280"/>
      <c r="C28" s="280"/>
      <c r="D28" s="280"/>
      <c r="E28" s="280"/>
      <c r="F28" s="281"/>
      <c r="G28" s="279">
        <v>2</v>
      </c>
      <c r="H28" s="280"/>
      <c r="I28" s="280"/>
      <c r="J28" s="280"/>
      <c r="K28" s="280"/>
      <c r="L28" s="280"/>
      <c r="M28" s="280"/>
      <c r="N28" s="280"/>
      <c r="O28" s="280"/>
      <c r="P28" s="280"/>
      <c r="Q28" s="280"/>
      <c r="R28" s="280"/>
      <c r="S28" s="280"/>
      <c r="T28" s="280"/>
      <c r="U28" s="280"/>
      <c r="V28" s="280"/>
      <c r="W28" s="280"/>
      <c r="X28" s="280"/>
      <c r="Y28" s="280"/>
      <c r="Z28" s="280"/>
      <c r="AA28" s="280"/>
      <c r="AB28" s="281"/>
      <c r="AC28" s="279">
        <v>3</v>
      </c>
      <c r="AD28" s="280"/>
      <c r="AE28" s="280"/>
      <c r="AF28" s="280"/>
      <c r="AG28" s="280"/>
      <c r="AH28" s="280"/>
      <c r="AI28" s="280"/>
      <c r="AJ28" s="280"/>
      <c r="AK28" s="280"/>
      <c r="AL28" s="280"/>
      <c r="AM28" s="280"/>
      <c r="AN28" s="280"/>
      <c r="AO28" s="280"/>
      <c r="AP28" s="281"/>
      <c r="AQ28" s="279">
        <v>4</v>
      </c>
      <c r="AR28" s="280"/>
      <c r="AS28" s="280"/>
      <c r="AT28" s="280"/>
      <c r="AU28" s="280"/>
      <c r="AV28" s="280"/>
      <c r="AW28" s="280"/>
      <c r="AX28" s="280"/>
      <c r="AY28" s="280"/>
      <c r="AZ28" s="280"/>
      <c r="BA28" s="280"/>
      <c r="BB28" s="280"/>
      <c r="BC28" s="280"/>
      <c r="BD28" s="280"/>
      <c r="BE28" s="279">
        <v>5</v>
      </c>
      <c r="BF28" s="280"/>
      <c r="BG28" s="280"/>
      <c r="BH28" s="280"/>
      <c r="BI28" s="280"/>
      <c r="BJ28" s="280"/>
      <c r="BK28" s="280"/>
      <c r="BL28" s="280"/>
      <c r="BM28" s="280"/>
      <c r="BN28" s="280"/>
      <c r="BO28" s="280"/>
      <c r="BP28" s="280"/>
      <c r="BQ28" s="280"/>
      <c r="BR28" s="281"/>
      <c r="BS28" s="279">
        <v>6</v>
      </c>
      <c r="BT28" s="280"/>
      <c r="BU28" s="280"/>
      <c r="BV28" s="280"/>
      <c r="BW28" s="280"/>
      <c r="BX28" s="280"/>
      <c r="BY28" s="280"/>
      <c r="BZ28" s="280"/>
      <c r="CA28" s="280"/>
      <c r="CB28" s="280"/>
      <c r="CC28" s="280"/>
      <c r="CD28" s="280"/>
      <c r="CE28" s="280"/>
      <c r="CF28" s="281"/>
      <c r="CG28" s="279">
        <v>7</v>
      </c>
      <c r="CH28" s="280"/>
      <c r="CI28" s="280"/>
      <c r="CJ28" s="280"/>
      <c r="CK28" s="280"/>
      <c r="CL28" s="280"/>
      <c r="CM28" s="280"/>
      <c r="CN28" s="280"/>
      <c r="CO28" s="280"/>
      <c r="CP28" s="280"/>
      <c r="CQ28" s="280"/>
      <c r="CR28" s="280"/>
      <c r="CS28" s="280"/>
      <c r="CT28" s="280"/>
      <c r="CU28" s="280"/>
      <c r="CV28" s="281"/>
      <c r="CW28" s="279">
        <v>8</v>
      </c>
      <c r="CX28" s="280"/>
      <c r="CY28" s="280"/>
      <c r="CZ28" s="280"/>
      <c r="DA28" s="280"/>
      <c r="DB28" s="280"/>
      <c r="DC28" s="280"/>
      <c r="DD28" s="280"/>
      <c r="DE28" s="280"/>
      <c r="DF28" s="280"/>
      <c r="DG28" s="280"/>
      <c r="DH28" s="280"/>
      <c r="DI28" s="281"/>
      <c r="DJ28" s="279">
        <v>9</v>
      </c>
      <c r="DK28" s="280"/>
      <c r="DL28" s="280"/>
      <c r="DM28" s="280"/>
      <c r="DN28" s="280"/>
      <c r="DO28" s="280"/>
      <c r="DP28" s="280"/>
      <c r="DQ28" s="280"/>
      <c r="DR28" s="280"/>
      <c r="DS28" s="280"/>
      <c r="DT28" s="280"/>
      <c r="DU28" s="281"/>
    </row>
    <row r="29" spans="1:125" s="61" customFormat="1" ht="16.5" hidden="1" customHeight="1" x14ac:dyDescent="0.3">
      <c r="A29" s="244" t="s">
        <v>35</v>
      </c>
      <c r="B29" s="245"/>
      <c r="C29" s="245"/>
      <c r="D29" s="245"/>
      <c r="E29" s="245"/>
      <c r="F29" s="246"/>
      <c r="G29" s="247" t="s">
        <v>518</v>
      </c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231"/>
      <c r="X29" s="231"/>
      <c r="Y29" s="231"/>
      <c r="Z29" s="231"/>
      <c r="AA29" s="231"/>
      <c r="AB29" s="232"/>
      <c r="AC29" s="233" t="s">
        <v>438</v>
      </c>
      <c r="AD29" s="234"/>
      <c r="AE29" s="234"/>
      <c r="AF29" s="234"/>
      <c r="AG29" s="234"/>
      <c r="AH29" s="234"/>
      <c r="AI29" s="234"/>
      <c r="AJ29" s="234"/>
      <c r="AK29" s="234"/>
      <c r="AL29" s="234"/>
      <c r="AM29" s="234"/>
      <c r="AN29" s="234"/>
      <c r="AO29" s="234"/>
      <c r="AP29" s="235"/>
      <c r="AQ29" s="233" t="s">
        <v>438</v>
      </c>
      <c r="AR29" s="234"/>
      <c r="AS29" s="234"/>
      <c r="AT29" s="234"/>
      <c r="AU29" s="234"/>
      <c r="AV29" s="234"/>
      <c r="AW29" s="234"/>
      <c r="AX29" s="234"/>
      <c r="AY29" s="234"/>
      <c r="AZ29" s="234"/>
      <c r="BA29" s="234"/>
      <c r="BB29" s="234"/>
      <c r="BC29" s="234"/>
      <c r="BD29" s="234"/>
      <c r="BE29" s="225"/>
      <c r="BF29" s="226"/>
      <c r="BG29" s="226"/>
      <c r="BH29" s="226"/>
      <c r="BI29" s="226"/>
      <c r="BJ29" s="226"/>
      <c r="BK29" s="226"/>
      <c r="BL29" s="226"/>
      <c r="BM29" s="226"/>
      <c r="BN29" s="226"/>
      <c r="BO29" s="226"/>
      <c r="BP29" s="226"/>
      <c r="BQ29" s="226"/>
      <c r="BR29" s="227"/>
      <c r="BS29" s="225"/>
      <c r="BT29" s="226"/>
      <c r="BU29" s="226"/>
      <c r="BV29" s="226"/>
      <c r="BW29" s="226"/>
      <c r="BX29" s="226"/>
      <c r="BY29" s="226"/>
      <c r="BZ29" s="226"/>
      <c r="CA29" s="226"/>
      <c r="CB29" s="226"/>
      <c r="CC29" s="226"/>
      <c r="CD29" s="226"/>
      <c r="CE29" s="226"/>
      <c r="CF29" s="227"/>
      <c r="CG29" s="225"/>
      <c r="CH29" s="226"/>
      <c r="CI29" s="226"/>
      <c r="CJ29" s="226"/>
      <c r="CK29" s="226"/>
      <c r="CL29" s="226"/>
      <c r="CM29" s="226"/>
      <c r="CN29" s="226"/>
      <c r="CO29" s="226"/>
      <c r="CP29" s="226"/>
      <c r="CQ29" s="226"/>
      <c r="CR29" s="226"/>
      <c r="CS29" s="226"/>
      <c r="CT29" s="226"/>
      <c r="CU29" s="226"/>
      <c r="CV29" s="227"/>
      <c r="CW29" s="233"/>
      <c r="CX29" s="234"/>
      <c r="CY29" s="234"/>
      <c r="CZ29" s="234"/>
      <c r="DA29" s="234"/>
      <c r="DB29" s="234"/>
      <c r="DC29" s="234"/>
      <c r="DD29" s="234"/>
      <c r="DE29" s="234"/>
      <c r="DF29" s="234"/>
      <c r="DG29" s="234"/>
      <c r="DH29" s="234"/>
      <c r="DI29" s="235"/>
      <c r="DJ29" s="233"/>
      <c r="DK29" s="234"/>
      <c r="DL29" s="234"/>
      <c r="DM29" s="234"/>
      <c r="DN29" s="234"/>
      <c r="DO29" s="234"/>
      <c r="DP29" s="234"/>
      <c r="DQ29" s="234"/>
      <c r="DR29" s="234"/>
      <c r="DS29" s="234"/>
      <c r="DT29" s="234"/>
      <c r="DU29" s="235"/>
    </row>
    <row r="30" spans="1:125" s="61" customFormat="1" ht="26.25" hidden="1" customHeight="1" x14ac:dyDescent="0.3">
      <c r="A30" s="244" t="s">
        <v>291</v>
      </c>
      <c r="B30" s="245"/>
      <c r="C30" s="245"/>
      <c r="D30" s="245"/>
      <c r="E30" s="245"/>
      <c r="F30" s="246"/>
      <c r="G30" s="247" t="s">
        <v>519</v>
      </c>
      <c r="H30" s="231"/>
      <c r="I30" s="231"/>
      <c r="J30" s="231"/>
      <c r="K30" s="231"/>
      <c r="L30" s="231"/>
      <c r="M30" s="231"/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231"/>
      <c r="Y30" s="231"/>
      <c r="Z30" s="231"/>
      <c r="AA30" s="231"/>
      <c r="AB30" s="232"/>
      <c r="AC30" s="233" t="s">
        <v>438</v>
      </c>
      <c r="AD30" s="234"/>
      <c r="AE30" s="234"/>
      <c r="AF30" s="234"/>
      <c r="AG30" s="234"/>
      <c r="AH30" s="234"/>
      <c r="AI30" s="234"/>
      <c r="AJ30" s="234"/>
      <c r="AK30" s="234"/>
      <c r="AL30" s="234"/>
      <c r="AM30" s="234"/>
      <c r="AN30" s="234"/>
      <c r="AO30" s="234"/>
      <c r="AP30" s="235"/>
      <c r="AQ30" s="233" t="s">
        <v>438</v>
      </c>
      <c r="AR30" s="234"/>
      <c r="AS30" s="234"/>
      <c r="AT30" s="234"/>
      <c r="AU30" s="234"/>
      <c r="AV30" s="234"/>
      <c r="AW30" s="234"/>
      <c r="AX30" s="234"/>
      <c r="AY30" s="234"/>
      <c r="AZ30" s="234"/>
      <c r="BA30" s="234"/>
      <c r="BB30" s="234"/>
      <c r="BC30" s="234"/>
      <c r="BD30" s="234"/>
      <c r="BE30" s="225" t="s">
        <v>438</v>
      </c>
      <c r="BF30" s="226"/>
      <c r="BG30" s="226"/>
      <c r="BH30" s="226"/>
      <c r="BI30" s="226"/>
      <c r="BJ30" s="226"/>
      <c r="BK30" s="226"/>
      <c r="BL30" s="226"/>
      <c r="BM30" s="226"/>
      <c r="BN30" s="226"/>
      <c r="BO30" s="226"/>
      <c r="BP30" s="226"/>
      <c r="BQ30" s="226"/>
      <c r="BR30" s="227"/>
      <c r="BS30" s="225" t="s">
        <v>438</v>
      </c>
      <c r="BT30" s="226"/>
      <c r="BU30" s="226"/>
      <c r="BV30" s="226"/>
      <c r="BW30" s="226"/>
      <c r="BX30" s="226"/>
      <c r="BY30" s="226"/>
      <c r="BZ30" s="226"/>
      <c r="CA30" s="226"/>
      <c r="CB30" s="226"/>
      <c r="CC30" s="226"/>
      <c r="CD30" s="226"/>
      <c r="CE30" s="226"/>
      <c r="CF30" s="227"/>
      <c r="CG30" s="225" t="s">
        <v>438</v>
      </c>
      <c r="CH30" s="226"/>
      <c r="CI30" s="226"/>
      <c r="CJ30" s="226"/>
      <c r="CK30" s="226"/>
      <c r="CL30" s="226"/>
      <c r="CM30" s="226"/>
      <c r="CN30" s="226"/>
      <c r="CO30" s="226"/>
      <c r="CP30" s="226"/>
      <c r="CQ30" s="226"/>
      <c r="CR30" s="226"/>
      <c r="CS30" s="226"/>
      <c r="CT30" s="226"/>
      <c r="CU30" s="226"/>
      <c r="CV30" s="227"/>
      <c r="CW30" s="233" t="s">
        <v>438</v>
      </c>
      <c r="CX30" s="234"/>
      <c r="CY30" s="234"/>
      <c r="CZ30" s="234"/>
      <c r="DA30" s="234"/>
      <c r="DB30" s="234"/>
      <c r="DC30" s="234"/>
      <c r="DD30" s="234"/>
      <c r="DE30" s="234"/>
      <c r="DF30" s="234"/>
      <c r="DG30" s="234"/>
      <c r="DH30" s="234"/>
      <c r="DI30" s="235"/>
      <c r="DJ30" s="233" t="s">
        <v>438</v>
      </c>
      <c r="DK30" s="234"/>
      <c r="DL30" s="234"/>
      <c r="DM30" s="234"/>
      <c r="DN30" s="234"/>
      <c r="DO30" s="234"/>
      <c r="DP30" s="234"/>
      <c r="DQ30" s="234"/>
      <c r="DR30" s="234"/>
      <c r="DS30" s="234"/>
      <c r="DT30" s="234"/>
      <c r="DU30" s="235"/>
    </row>
    <row r="31" spans="1:125" s="61" customFormat="1" ht="16.5" hidden="1" customHeight="1" x14ac:dyDescent="0.3">
      <c r="A31" s="331"/>
      <c r="B31" s="332"/>
      <c r="C31" s="332"/>
      <c r="D31" s="332"/>
      <c r="E31" s="332"/>
      <c r="F31" s="333"/>
      <c r="G31" s="360"/>
      <c r="H31" s="231"/>
      <c r="I31" s="231"/>
      <c r="J31" s="231"/>
      <c r="K31" s="231"/>
      <c r="L31" s="23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31"/>
      <c r="Z31" s="231"/>
      <c r="AA31" s="231"/>
      <c r="AB31" s="232"/>
      <c r="AC31" s="233"/>
      <c r="AD31" s="234"/>
      <c r="AE31" s="234"/>
      <c r="AF31" s="234"/>
      <c r="AG31" s="234"/>
      <c r="AH31" s="234"/>
      <c r="AI31" s="234"/>
      <c r="AJ31" s="234"/>
      <c r="AK31" s="234"/>
      <c r="AL31" s="234"/>
      <c r="AM31" s="234"/>
      <c r="AN31" s="234"/>
      <c r="AO31" s="234"/>
      <c r="AP31" s="235"/>
      <c r="AQ31" s="233"/>
      <c r="AR31" s="234"/>
      <c r="AS31" s="234"/>
      <c r="AT31" s="234"/>
      <c r="AU31" s="234"/>
      <c r="AV31" s="234"/>
      <c r="AW31" s="234"/>
      <c r="AX31" s="234"/>
      <c r="AY31" s="234"/>
      <c r="AZ31" s="234"/>
      <c r="BA31" s="234"/>
      <c r="BB31" s="234"/>
      <c r="BC31" s="234"/>
      <c r="BD31" s="234"/>
      <c r="BE31" s="225"/>
      <c r="BF31" s="226"/>
      <c r="BG31" s="226"/>
      <c r="BH31" s="226"/>
      <c r="BI31" s="226"/>
      <c r="BJ31" s="226"/>
      <c r="BK31" s="226"/>
      <c r="BL31" s="226"/>
      <c r="BM31" s="226"/>
      <c r="BN31" s="226"/>
      <c r="BO31" s="226"/>
      <c r="BP31" s="226"/>
      <c r="BQ31" s="226"/>
      <c r="BR31" s="227"/>
      <c r="BS31" s="225"/>
      <c r="BT31" s="226"/>
      <c r="BU31" s="226"/>
      <c r="BV31" s="226"/>
      <c r="BW31" s="226"/>
      <c r="BX31" s="226"/>
      <c r="BY31" s="226"/>
      <c r="BZ31" s="226"/>
      <c r="CA31" s="226"/>
      <c r="CB31" s="226"/>
      <c r="CC31" s="226"/>
      <c r="CD31" s="226"/>
      <c r="CE31" s="226"/>
      <c r="CF31" s="227"/>
      <c r="CG31" s="225"/>
      <c r="CH31" s="226"/>
      <c r="CI31" s="226"/>
      <c r="CJ31" s="226"/>
      <c r="CK31" s="226"/>
      <c r="CL31" s="226"/>
      <c r="CM31" s="226"/>
      <c r="CN31" s="226"/>
      <c r="CO31" s="226"/>
      <c r="CP31" s="226"/>
      <c r="CQ31" s="226"/>
      <c r="CR31" s="226"/>
      <c r="CS31" s="226"/>
      <c r="CT31" s="226"/>
      <c r="CU31" s="226"/>
      <c r="CV31" s="227"/>
      <c r="CW31" s="233"/>
      <c r="CX31" s="234"/>
      <c r="CY31" s="234"/>
      <c r="CZ31" s="234"/>
      <c r="DA31" s="234"/>
      <c r="DB31" s="234"/>
      <c r="DC31" s="234"/>
      <c r="DD31" s="234"/>
      <c r="DE31" s="234"/>
      <c r="DF31" s="234"/>
      <c r="DG31" s="234"/>
      <c r="DH31" s="234"/>
      <c r="DI31" s="235"/>
      <c r="DJ31" s="233"/>
      <c r="DK31" s="234"/>
      <c r="DL31" s="234"/>
      <c r="DM31" s="234"/>
      <c r="DN31" s="234"/>
      <c r="DO31" s="234"/>
      <c r="DP31" s="234"/>
      <c r="DQ31" s="234"/>
      <c r="DR31" s="234"/>
      <c r="DS31" s="234"/>
      <c r="DT31" s="234"/>
      <c r="DU31" s="235"/>
    </row>
    <row r="32" spans="1:125" s="61" customFormat="1" ht="16.5" hidden="1" customHeight="1" x14ac:dyDescent="0.3">
      <c r="A32" s="244" t="s">
        <v>36</v>
      </c>
      <c r="B32" s="245"/>
      <c r="C32" s="245"/>
      <c r="D32" s="245"/>
      <c r="E32" s="245"/>
      <c r="F32" s="246"/>
      <c r="G32" s="247" t="s">
        <v>520</v>
      </c>
      <c r="H32" s="231"/>
      <c r="I32" s="231"/>
      <c r="J32" s="231"/>
      <c r="K32" s="231"/>
      <c r="L32" s="23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31"/>
      <c r="Z32" s="231"/>
      <c r="AA32" s="231"/>
      <c r="AB32" s="232"/>
      <c r="AC32" s="233" t="s">
        <v>438</v>
      </c>
      <c r="AD32" s="234"/>
      <c r="AE32" s="234"/>
      <c r="AF32" s="234"/>
      <c r="AG32" s="234"/>
      <c r="AH32" s="234"/>
      <c r="AI32" s="234"/>
      <c r="AJ32" s="234"/>
      <c r="AK32" s="234"/>
      <c r="AL32" s="234"/>
      <c r="AM32" s="234"/>
      <c r="AN32" s="234"/>
      <c r="AO32" s="234"/>
      <c r="AP32" s="235"/>
      <c r="AQ32" s="233" t="s">
        <v>438</v>
      </c>
      <c r="AR32" s="234"/>
      <c r="AS32" s="234"/>
      <c r="AT32" s="234"/>
      <c r="AU32" s="234"/>
      <c r="AV32" s="234"/>
      <c r="AW32" s="234"/>
      <c r="AX32" s="234"/>
      <c r="AY32" s="234"/>
      <c r="AZ32" s="234"/>
      <c r="BA32" s="234"/>
      <c r="BB32" s="234"/>
      <c r="BC32" s="234"/>
      <c r="BD32" s="234"/>
      <c r="BE32" s="225"/>
      <c r="BF32" s="226"/>
      <c r="BG32" s="226"/>
      <c r="BH32" s="226"/>
      <c r="BI32" s="226"/>
      <c r="BJ32" s="226"/>
      <c r="BK32" s="226"/>
      <c r="BL32" s="226"/>
      <c r="BM32" s="226"/>
      <c r="BN32" s="226"/>
      <c r="BO32" s="226"/>
      <c r="BP32" s="226"/>
      <c r="BQ32" s="226"/>
      <c r="BR32" s="227"/>
      <c r="BS32" s="225"/>
      <c r="BT32" s="226"/>
      <c r="BU32" s="226"/>
      <c r="BV32" s="226"/>
      <c r="BW32" s="226"/>
      <c r="BX32" s="226"/>
      <c r="BY32" s="226"/>
      <c r="BZ32" s="226"/>
      <c r="CA32" s="226"/>
      <c r="CB32" s="226"/>
      <c r="CC32" s="226"/>
      <c r="CD32" s="226"/>
      <c r="CE32" s="226"/>
      <c r="CF32" s="227"/>
      <c r="CG32" s="225"/>
      <c r="CH32" s="226"/>
      <c r="CI32" s="226"/>
      <c r="CJ32" s="226"/>
      <c r="CK32" s="226"/>
      <c r="CL32" s="226"/>
      <c r="CM32" s="226"/>
      <c r="CN32" s="226"/>
      <c r="CO32" s="226"/>
      <c r="CP32" s="226"/>
      <c r="CQ32" s="226"/>
      <c r="CR32" s="226"/>
      <c r="CS32" s="226"/>
      <c r="CT32" s="226"/>
      <c r="CU32" s="226"/>
      <c r="CV32" s="227"/>
      <c r="CW32" s="233"/>
      <c r="CX32" s="234"/>
      <c r="CY32" s="234"/>
      <c r="CZ32" s="234"/>
      <c r="DA32" s="234"/>
      <c r="DB32" s="234"/>
      <c r="DC32" s="234"/>
      <c r="DD32" s="234"/>
      <c r="DE32" s="234"/>
      <c r="DF32" s="234"/>
      <c r="DG32" s="234"/>
      <c r="DH32" s="234"/>
      <c r="DI32" s="235"/>
      <c r="DJ32" s="233"/>
      <c r="DK32" s="234"/>
      <c r="DL32" s="234"/>
      <c r="DM32" s="234"/>
      <c r="DN32" s="234"/>
      <c r="DO32" s="234"/>
      <c r="DP32" s="234"/>
      <c r="DQ32" s="234"/>
      <c r="DR32" s="234"/>
      <c r="DS32" s="234"/>
      <c r="DT32" s="234"/>
      <c r="DU32" s="235"/>
    </row>
    <row r="33" spans="1:125" s="61" customFormat="1" ht="16.5" hidden="1" customHeight="1" x14ac:dyDescent="0.3">
      <c r="A33" s="244" t="s">
        <v>472</v>
      </c>
      <c r="B33" s="245"/>
      <c r="C33" s="245"/>
      <c r="D33" s="245"/>
      <c r="E33" s="245"/>
      <c r="F33" s="246"/>
      <c r="G33" s="247" t="s">
        <v>521</v>
      </c>
      <c r="H33" s="231"/>
      <c r="I33" s="231"/>
      <c r="J33" s="231"/>
      <c r="K33" s="231"/>
      <c r="L33" s="23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31"/>
      <c r="Z33" s="231"/>
      <c r="AA33" s="231"/>
      <c r="AB33" s="232"/>
      <c r="AC33" s="233" t="s">
        <v>438</v>
      </c>
      <c r="AD33" s="234"/>
      <c r="AE33" s="234"/>
      <c r="AF33" s="234"/>
      <c r="AG33" s="234"/>
      <c r="AH33" s="234"/>
      <c r="AI33" s="234"/>
      <c r="AJ33" s="234"/>
      <c r="AK33" s="234"/>
      <c r="AL33" s="234"/>
      <c r="AM33" s="234"/>
      <c r="AN33" s="234"/>
      <c r="AO33" s="234"/>
      <c r="AP33" s="235"/>
      <c r="AQ33" s="233" t="s">
        <v>438</v>
      </c>
      <c r="AR33" s="234"/>
      <c r="AS33" s="234"/>
      <c r="AT33" s="234"/>
      <c r="AU33" s="234"/>
      <c r="AV33" s="234"/>
      <c r="AW33" s="234"/>
      <c r="AX33" s="234"/>
      <c r="AY33" s="234"/>
      <c r="AZ33" s="234"/>
      <c r="BA33" s="234"/>
      <c r="BB33" s="234"/>
      <c r="BC33" s="234"/>
      <c r="BD33" s="234"/>
      <c r="BE33" s="225" t="s">
        <v>438</v>
      </c>
      <c r="BF33" s="226"/>
      <c r="BG33" s="226"/>
      <c r="BH33" s="226"/>
      <c r="BI33" s="226"/>
      <c r="BJ33" s="226"/>
      <c r="BK33" s="226"/>
      <c r="BL33" s="226"/>
      <c r="BM33" s="226"/>
      <c r="BN33" s="226"/>
      <c r="BO33" s="226"/>
      <c r="BP33" s="226"/>
      <c r="BQ33" s="226"/>
      <c r="BR33" s="227"/>
      <c r="BS33" s="225" t="s">
        <v>438</v>
      </c>
      <c r="BT33" s="226"/>
      <c r="BU33" s="226"/>
      <c r="BV33" s="226"/>
      <c r="BW33" s="226"/>
      <c r="BX33" s="226"/>
      <c r="BY33" s="226"/>
      <c r="BZ33" s="226"/>
      <c r="CA33" s="226"/>
      <c r="CB33" s="226"/>
      <c r="CC33" s="226"/>
      <c r="CD33" s="226"/>
      <c r="CE33" s="226"/>
      <c r="CF33" s="227"/>
      <c r="CG33" s="225" t="s">
        <v>438</v>
      </c>
      <c r="CH33" s="226"/>
      <c r="CI33" s="226"/>
      <c r="CJ33" s="226"/>
      <c r="CK33" s="226"/>
      <c r="CL33" s="226"/>
      <c r="CM33" s="226"/>
      <c r="CN33" s="226"/>
      <c r="CO33" s="226"/>
      <c r="CP33" s="226"/>
      <c r="CQ33" s="226"/>
      <c r="CR33" s="226"/>
      <c r="CS33" s="226"/>
      <c r="CT33" s="226"/>
      <c r="CU33" s="226"/>
      <c r="CV33" s="227"/>
      <c r="CW33" s="233" t="s">
        <v>438</v>
      </c>
      <c r="CX33" s="234"/>
      <c r="CY33" s="234"/>
      <c r="CZ33" s="234"/>
      <c r="DA33" s="234"/>
      <c r="DB33" s="234"/>
      <c r="DC33" s="234"/>
      <c r="DD33" s="234"/>
      <c r="DE33" s="234"/>
      <c r="DF33" s="234"/>
      <c r="DG33" s="234"/>
      <c r="DH33" s="234"/>
      <c r="DI33" s="235"/>
      <c r="DJ33" s="233" t="s">
        <v>438</v>
      </c>
      <c r="DK33" s="234"/>
      <c r="DL33" s="234"/>
      <c r="DM33" s="234"/>
      <c r="DN33" s="234"/>
      <c r="DO33" s="234"/>
      <c r="DP33" s="234"/>
      <c r="DQ33" s="234"/>
      <c r="DR33" s="234"/>
      <c r="DS33" s="234"/>
      <c r="DT33" s="234"/>
      <c r="DU33" s="235"/>
    </row>
    <row r="34" spans="1:125" s="61" customFormat="1" ht="16.5" hidden="1" customHeight="1" x14ac:dyDescent="0.3">
      <c r="A34" s="331"/>
      <c r="B34" s="332"/>
      <c r="C34" s="332"/>
      <c r="D34" s="332"/>
      <c r="E34" s="332"/>
      <c r="F34" s="333"/>
      <c r="G34" s="247"/>
      <c r="H34" s="231"/>
      <c r="I34" s="231"/>
      <c r="J34" s="231"/>
      <c r="K34" s="231"/>
      <c r="L34" s="23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31"/>
      <c r="X34" s="231"/>
      <c r="Y34" s="231"/>
      <c r="Z34" s="231"/>
      <c r="AA34" s="231"/>
      <c r="AB34" s="232"/>
      <c r="AC34" s="233"/>
      <c r="AD34" s="234"/>
      <c r="AE34" s="234"/>
      <c r="AF34" s="234"/>
      <c r="AG34" s="234"/>
      <c r="AH34" s="234"/>
      <c r="AI34" s="234"/>
      <c r="AJ34" s="234"/>
      <c r="AK34" s="234"/>
      <c r="AL34" s="234"/>
      <c r="AM34" s="234"/>
      <c r="AN34" s="234"/>
      <c r="AO34" s="234"/>
      <c r="AP34" s="235"/>
      <c r="AQ34" s="233"/>
      <c r="AR34" s="234"/>
      <c r="AS34" s="234"/>
      <c r="AT34" s="234"/>
      <c r="AU34" s="234"/>
      <c r="AV34" s="234"/>
      <c r="AW34" s="234"/>
      <c r="AX34" s="234"/>
      <c r="AY34" s="234"/>
      <c r="AZ34" s="234"/>
      <c r="BA34" s="234"/>
      <c r="BB34" s="234"/>
      <c r="BC34" s="234"/>
      <c r="BD34" s="234"/>
      <c r="BE34" s="225"/>
      <c r="BF34" s="226"/>
      <c r="BG34" s="226"/>
      <c r="BH34" s="226"/>
      <c r="BI34" s="226"/>
      <c r="BJ34" s="226"/>
      <c r="BK34" s="226"/>
      <c r="BL34" s="226"/>
      <c r="BM34" s="226"/>
      <c r="BN34" s="226"/>
      <c r="BO34" s="226"/>
      <c r="BP34" s="226"/>
      <c r="BQ34" s="226"/>
      <c r="BR34" s="227"/>
      <c r="BS34" s="225"/>
      <c r="BT34" s="226"/>
      <c r="BU34" s="226"/>
      <c r="BV34" s="226"/>
      <c r="BW34" s="226"/>
      <c r="BX34" s="226"/>
      <c r="BY34" s="226"/>
      <c r="BZ34" s="226"/>
      <c r="CA34" s="226"/>
      <c r="CB34" s="226"/>
      <c r="CC34" s="226"/>
      <c r="CD34" s="226"/>
      <c r="CE34" s="226"/>
      <c r="CF34" s="227"/>
      <c r="CG34" s="225"/>
      <c r="CH34" s="226"/>
      <c r="CI34" s="226"/>
      <c r="CJ34" s="226"/>
      <c r="CK34" s="226"/>
      <c r="CL34" s="226"/>
      <c r="CM34" s="226"/>
      <c r="CN34" s="226"/>
      <c r="CO34" s="226"/>
      <c r="CP34" s="226"/>
      <c r="CQ34" s="226"/>
      <c r="CR34" s="226"/>
      <c r="CS34" s="226"/>
      <c r="CT34" s="226"/>
      <c r="CU34" s="226"/>
      <c r="CV34" s="227"/>
      <c r="CW34" s="233"/>
      <c r="CX34" s="234"/>
      <c r="CY34" s="234"/>
      <c r="CZ34" s="234"/>
      <c r="DA34" s="234"/>
      <c r="DB34" s="234"/>
      <c r="DC34" s="234"/>
      <c r="DD34" s="234"/>
      <c r="DE34" s="234"/>
      <c r="DF34" s="234"/>
      <c r="DG34" s="234"/>
      <c r="DH34" s="234"/>
      <c r="DI34" s="235"/>
      <c r="DJ34" s="233"/>
      <c r="DK34" s="234"/>
      <c r="DL34" s="234"/>
      <c r="DM34" s="234"/>
      <c r="DN34" s="234"/>
      <c r="DO34" s="234"/>
      <c r="DP34" s="234"/>
      <c r="DQ34" s="234"/>
      <c r="DR34" s="234"/>
      <c r="DS34" s="234"/>
      <c r="DT34" s="234"/>
      <c r="DU34" s="235"/>
    </row>
    <row r="35" spans="1:125" s="61" customFormat="1" ht="16.5" hidden="1" customHeight="1" x14ac:dyDescent="0.3">
      <c r="A35" s="331"/>
      <c r="B35" s="332"/>
      <c r="C35" s="332"/>
      <c r="D35" s="332"/>
      <c r="E35" s="332"/>
      <c r="F35" s="333"/>
      <c r="G35" s="247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31"/>
      <c r="Z35" s="231"/>
      <c r="AA35" s="231"/>
      <c r="AB35" s="232"/>
      <c r="AC35" s="233"/>
      <c r="AD35" s="234"/>
      <c r="AE35" s="234"/>
      <c r="AF35" s="234"/>
      <c r="AG35" s="234"/>
      <c r="AH35" s="234"/>
      <c r="AI35" s="234"/>
      <c r="AJ35" s="234"/>
      <c r="AK35" s="234"/>
      <c r="AL35" s="234"/>
      <c r="AM35" s="234"/>
      <c r="AN35" s="234"/>
      <c r="AO35" s="234"/>
      <c r="AP35" s="235"/>
      <c r="AQ35" s="233"/>
      <c r="AR35" s="234"/>
      <c r="AS35" s="234"/>
      <c r="AT35" s="234"/>
      <c r="AU35" s="234"/>
      <c r="AV35" s="234"/>
      <c r="AW35" s="234"/>
      <c r="AX35" s="234"/>
      <c r="AY35" s="234"/>
      <c r="AZ35" s="234"/>
      <c r="BA35" s="234"/>
      <c r="BB35" s="234"/>
      <c r="BC35" s="234"/>
      <c r="BD35" s="234"/>
      <c r="BE35" s="225"/>
      <c r="BF35" s="226"/>
      <c r="BG35" s="226"/>
      <c r="BH35" s="226"/>
      <c r="BI35" s="226"/>
      <c r="BJ35" s="226"/>
      <c r="BK35" s="226"/>
      <c r="BL35" s="226"/>
      <c r="BM35" s="226"/>
      <c r="BN35" s="226"/>
      <c r="BO35" s="226"/>
      <c r="BP35" s="226"/>
      <c r="BQ35" s="226"/>
      <c r="BR35" s="227"/>
      <c r="BS35" s="225"/>
      <c r="BT35" s="226"/>
      <c r="BU35" s="226"/>
      <c r="BV35" s="226"/>
      <c r="BW35" s="226"/>
      <c r="BX35" s="226"/>
      <c r="BY35" s="226"/>
      <c r="BZ35" s="226"/>
      <c r="CA35" s="226"/>
      <c r="CB35" s="226"/>
      <c r="CC35" s="226"/>
      <c r="CD35" s="226"/>
      <c r="CE35" s="226"/>
      <c r="CF35" s="227"/>
      <c r="CG35" s="225"/>
      <c r="CH35" s="226"/>
      <c r="CI35" s="226"/>
      <c r="CJ35" s="226"/>
      <c r="CK35" s="226"/>
      <c r="CL35" s="226"/>
      <c r="CM35" s="226"/>
      <c r="CN35" s="226"/>
      <c r="CO35" s="226"/>
      <c r="CP35" s="226"/>
      <c r="CQ35" s="226"/>
      <c r="CR35" s="226"/>
      <c r="CS35" s="226"/>
      <c r="CT35" s="226"/>
      <c r="CU35" s="226"/>
      <c r="CV35" s="227"/>
      <c r="CW35" s="225"/>
      <c r="CX35" s="226"/>
      <c r="CY35" s="226"/>
      <c r="CZ35" s="226"/>
      <c r="DA35" s="226"/>
      <c r="DB35" s="226"/>
      <c r="DC35" s="226"/>
      <c r="DD35" s="226"/>
      <c r="DE35" s="226"/>
      <c r="DF35" s="226"/>
      <c r="DG35" s="226"/>
      <c r="DH35" s="226"/>
      <c r="DI35" s="227"/>
      <c r="DJ35" s="225"/>
      <c r="DK35" s="226"/>
      <c r="DL35" s="226"/>
      <c r="DM35" s="226"/>
      <c r="DN35" s="226"/>
      <c r="DO35" s="226"/>
      <c r="DP35" s="226"/>
      <c r="DQ35" s="226"/>
      <c r="DR35" s="226"/>
      <c r="DS35" s="226"/>
      <c r="DT35" s="226"/>
      <c r="DU35" s="227"/>
    </row>
    <row r="36" spans="1:125" s="61" customFormat="1" ht="16.5" hidden="1" customHeight="1" x14ac:dyDescent="0.3">
      <c r="A36" s="276" t="s">
        <v>371</v>
      </c>
      <c r="B36" s="231"/>
      <c r="C36" s="231"/>
      <c r="D36" s="231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2"/>
      <c r="BE36" s="225"/>
      <c r="BF36" s="226"/>
      <c r="BG36" s="226"/>
      <c r="BH36" s="226"/>
      <c r="BI36" s="226"/>
      <c r="BJ36" s="226"/>
      <c r="BK36" s="226"/>
      <c r="BL36" s="226"/>
      <c r="BM36" s="226"/>
      <c r="BN36" s="226"/>
      <c r="BO36" s="226"/>
      <c r="BP36" s="226"/>
      <c r="BQ36" s="226"/>
      <c r="BR36" s="227"/>
      <c r="BS36" s="225"/>
      <c r="BT36" s="226"/>
      <c r="BU36" s="226"/>
      <c r="BV36" s="226"/>
      <c r="BW36" s="226"/>
      <c r="BX36" s="226"/>
      <c r="BY36" s="226"/>
      <c r="BZ36" s="226"/>
      <c r="CA36" s="226"/>
      <c r="CB36" s="226"/>
      <c r="CC36" s="226"/>
      <c r="CD36" s="226"/>
      <c r="CE36" s="226"/>
      <c r="CF36" s="227"/>
      <c r="CG36" s="225"/>
      <c r="CH36" s="226"/>
      <c r="CI36" s="226"/>
      <c r="CJ36" s="226"/>
      <c r="CK36" s="226"/>
      <c r="CL36" s="226"/>
      <c r="CM36" s="226"/>
      <c r="CN36" s="226"/>
      <c r="CO36" s="226"/>
      <c r="CP36" s="226"/>
      <c r="CQ36" s="226"/>
      <c r="CR36" s="226"/>
      <c r="CS36" s="226"/>
      <c r="CT36" s="226"/>
      <c r="CU36" s="226"/>
      <c r="CV36" s="227"/>
      <c r="CW36" s="225"/>
      <c r="CX36" s="226"/>
      <c r="CY36" s="226"/>
      <c r="CZ36" s="226"/>
      <c r="DA36" s="226"/>
      <c r="DB36" s="226"/>
      <c r="DC36" s="226"/>
      <c r="DD36" s="226"/>
      <c r="DE36" s="226"/>
      <c r="DF36" s="226"/>
      <c r="DG36" s="226"/>
      <c r="DH36" s="226"/>
      <c r="DI36" s="227"/>
      <c r="DJ36" s="225"/>
      <c r="DK36" s="226"/>
      <c r="DL36" s="226"/>
      <c r="DM36" s="226"/>
      <c r="DN36" s="226"/>
      <c r="DO36" s="226"/>
      <c r="DP36" s="226"/>
      <c r="DQ36" s="226"/>
      <c r="DR36" s="226"/>
      <c r="DS36" s="226"/>
      <c r="DT36" s="226"/>
      <c r="DU36" s="227"/>
    </row>
    <row r="37" spans="1:125" s="61" customFormat="1" ht="16.5" hidden="1" customHeight="1" x14ac:dyDescent="0.3">
      <c r="A37" s="350" t="s">
        <v>522</v>
      </c>
      <c r="B37" s="351"/>
      <c r="C37" s="351"/>
      <c r="D37" s="351"/>
      <c r="E37" s="351"/>
      <c r="F37" s="351"/>
      <c r="G37" s="351"/>
      <c r="H37" s="351"/>
      <c r="I37" s="351"/>
      <c r="J37" s="351"/>
      <c r="K37" s="351"/>
      <c r="L37" s="351"/>
      <c r="M37" s="351"/>
      <c r="N37" s="351"/>
      <c r="O37" s="351"/>
      <c r="P37" s="351"/>
      <c r="Q37" s="351"/>
      <c r="R37" s="351"/>
      <c r="S37" s="351"/>
      <c r="T37" s="351"/>
      <c r="U37" s="351"/>
      <c r="V37" s="351"/>
      <c r="W37" s="351"/>
      <c r="X37" s="351"/>
      <c r="Y37" s="351"/>
      <c r="Z37" s="351"/>
      <c r="AA37" s="351"/>
      <c r="AB37" s="351"/>
      <c r="AC37" s="351"/>
      <c r="AD37" s="351"/>
      <c r="AE37" s="351"/>
      <c r="AF37" s="351"/>
      <c r="AG37" s="351"/>
      <c r="AH37" s="351"/>
      <c r="AI37" s="351"/>
      <c r="AJ37" s="351"/>
      <c r="AK37" s="351"/>
      <c r="AL37" s="351"/>
      <c r="AM37" s="351"/>
      <c r="AN37" s="351"/>
      <c r="AO37" s="351"/>
      <c r="AP37" s="351"/>
      <c r="AQ37" s="351"/>
      <c r="AR37" s="351"/>
      <c r="AS37" s="351"/>
      <c r="AT37" s="351"/>
      <c r="AU37" s="351"/>
      <c r="AV37" s="351"/>
      <c r="AW37" s="351"/>
      <c r="AX37" s="351"/>
      <c r="AY37" s="351"/>
      <c r="AZ37" s="351"/>
      <c r="BA37" s="351"/>
      <c r="BB37" s="351"/>
      <c r="BC37" s="351"/>
      <c r="BD37" s="351"/>
      <c r="BE37" s="351"/>
      <c r="BF37" s="351"/>
      <c r="BG37" s="351"/>
      <c r="BH37" s="351"/>
      <c r="BI37" s="351"/>
      <c r="BJ37" s="351"/>
      <c r="BK37" s="351"/>
      <c r="BL37" s="351"/>
      <c r="BM37" s="351"/>
      <c r="BN37" s="351"/>
      <c r="BO37" s="351"/>
      <c r="BP37" s="351"/>
      <c r="BQ37" s="351"/>
      <c r="BR37" s="351"/>
      <c r="BS37" s="351"/>
      <c r="BT37" s="351"/>
      <c r="BU37" s="351"/>
      <c r="BV37" s="351"/>
      <c r="BW37" s="351"/>
      <c r="BX37" s="351"/>
      <c r="BY37" s="351"/>
      <c r="BZ37" s="351"/>
      <c r="CA37" s="351"/>
      <c r="CB37" s="351"/>
      <c r="CC37" s="351"/>
      <c r="CD37" s="351"/>
      <c r="CE37" s="351"/>
      <c r="CF37" s="351"/>
      <c r="CG37" s="351"/>
      <c r="CH37" s="351"/>
      <c r="CI37" s="351"/>
      <c r="CJ37" s="351"/>
      <c r="CK37" s="351"/>
      <c r="CL37" s="351"/>
      <c r="CM37" s="351"/>
      <c r="CN37" s="351"/>
      <c r="CO37" s="351"/>
      <c r="CP37" s="351"/>
      <c r="CQ37" s="351"/>
      <c r="CR37" s="351"/>
      <c r="CS37" s="351"/>
      <c r="CT37" s="351"/>
      <c r="CU37" s="351"/>
      <c r="CV37" s="351"/>
      <c r="CW37" s="351"/>
      <c r="CX37" s="351"/>
      <c r="CY37" s="351"/>
      <c r="CZ37" s="351"/>
      <c r="DA37" s="351"/>
      <c r="DB37" s="351"/>
      <c r="DC37" s="351"/>
      <c r="DD37" s="351"/>
      <c r="DE37" s="351"/>
      <c r="DF37" s="351"/>
      <c r="DG37" s="351"/>
      <c r="DH37" s="351"/>
      <c r="DI37" s="351"/>
      <c r="DJ37" s="351"/>
      <c r="DK37" s="351"/>
      <c r="DL37" s="351"/>
      <c r="DM37" s="351"/>
      <c r="DN37" s="351"/>
      <c r="DO37" s="351"/>
      <c r="DP37" s="351"/>
      <c r="DQ37" s="351"/>
      <c r="DR37" s="351"/>
      <c r="DS37" s="351"/>
      <c r="DT37" s="351"/>
      <c r="DU37" s="351"/>
    </row>
    <row r="38" spans="1:125" hidden="1" x14ac:dyDescent="0.25"/>
    <row r="39" spans="1:125" s="62" customFormat="1" x14ac:dyDescent="0.25">
      <c r="A39" s="62" t="s">
        <v>523</v>
      </c>
    </row>
    <row r="40" spans="1:125" s="62" customFormat="1" ht="12.75" customHeight="1" x14ac:dyDescent="0.25"/>
    <row r="41" spans="1:125" s="63" customFormat="1" ht="18.75" customHeight="1" x14ac:dyDescent="0.25">
      <c r="A41" s="292" t="s">
        <v>278</v>
      </c>
      <c r="B41" s="293"/>
      <c r="C41" s="293"/>
      <c r="D41" s="293"/>
      <c r="E41" s="293"/>
      <c r="F41" s="294"/>
      <c r="G41" s="292" t="s">
        <v>524</v>
      </c>
      <c r="H41" s="293"/>
      <c r="I41" s="293"/>
      <c r="J41" s="293"/>
      <c r="K41" s="293"/>
      <c r="L41" s="293"/>
      <c r="M41" s="293"/>
      <c r="N41" s="293"/>
      <c r="O41" s="293"/>
      <c r="P41" s="293"/>
      <c r="Q41" s="293"/>
      <c r="R41" s="293"/>
      <c r="S41" s="293"/>
      <c r="T41" s="293"/>
      <c r="U41" s="293"/>
      <c r="V41" s="293"/>
      <c r="W41" s="293"/>
      <c r="X41" s="293"/>
      <c r="Y41" s="293"/>
      <c r="Z41" s="293"/>
      <c r="AA41" s="293"/>
      <c r="AB41" s="294"/>
      <c r="AC41" s="292" t="s">
        <v>353</v>
      </c>
      <c r="AD41" s="158"/>
      <c r="AE41" s="158"/>
      <c r="AF41" s="158"/>
      <c r="AG41" s="158"/>
      <c r="AH41" s="158"/>
      <c r="AI41" s="158"/>
      <c r="AJ41" s="158"/>
      <c r="AK41" s="158"/>
      <c r="AL41" s="292" t="s">
        <v>525</v>
      </c>
      <c r="AM41" s="158"/>
      <c r="AN41" s="158"/>
      <c r="AO41" s="158"/>
      <c r="AP41" s="158"/>
      <c r="AQ41" s="158"/>
      <c r="AR41" s="158"/>
      <c r="AS41" s="158"/>
      <c r="AT41" s="158"/>
      <c r="AU41" s="163"/>
      <c r="AV41" s="353" t="s">
        <v>526</v>
      </c>
      <c r="AW41" s="354"/>
      <c r="AX41" s="354"/>
      <c r="AY41" s="354"/>
      <c r="AZ41" s="354"/>
      <c r="BA41" s="354"/>
      <c r="BB41" s="354"/>
      <c r="BC41" s="354"/>
      <c r="BD41" s="355"/>
      <c r="BE41" s="292" t="s">
        <v>527</v>
      </c>
      <c r="BF41" s="293"/>
      <c r="BG41" s="293"/>
      <c r="BH41" s="293"/>
      <c r="BI41" s="293"/>
      <c r="BJ41" s="293"/>
      <c r="BK41" s="293"/>
      <c r="BL41" s="293"/>
      <c r="BM41" s="293"/>
      <c r="BN41" s="293"/>
      <c r="BO41" s="293"/>
      <c r="BP41" s="293"/>
      <c r="BQ41" s="293"/>
      <c r="BR41" s="294"/>
      <c r="BS41" s="285" t="s">
        <v>428</v>
      </c>
      <c r="BT41" s="262"/>
      <c r="BU41" s="262"/>
      <c r="BV41" s="262"/>
      <c r="BW41" s="262"/>
      <c r="BX41" s="262"/>
      <c r="BY41" s="262"/>
      <c r="BZ41" s="262"/>
      <c r="CA41" s="262"/>
      <c r="CB41" s="262"/>
      <c r="CC41" s="262"/>
      <c r="CD41" s="262"/>
      <c r="CE41" s="262"/>
      <c r="CF41" s="262"/>
      <c r="CG41" s="262"/>
      <c r="CH41" s="262"/>
      <c r="CI41" s="262"/>
      <c r="CJ41" s="262"/>
      <c r="CK41" s="262"/>
      <c r="CL41" s="262"/>
      <c r="CM41" s="262"/>
      <c r="CN41" s="262"/>
      <c r="CO41" s="262"/>
      <c r="CP41" s="262"/>
      <c r="CQ41" s="262"/>
      <c r="CR41" s="262"/>
      <c r="CS41" s="262"/>
      <c r="CT41" s="262"/>
      <c r="CU41" s="262"/>
      <c r="CV41" s="262"/>
      <c r="CW41" s="262"/>
      <c r="CX41" s="262"/>
      <c r="CY41" s="262"/>
      <c r="CZ41" s="262"/>
      <c r="DA41" s="262"/>
      <c r="DB41" s="262"/>
      <c r="DC41" s="262"/>
      <c r="DD41" s="262"/>
      <c r="DE41" s="262"/>
      <c r="DF41" s="262"/>
      <c r="DG41" s="262"/>
      <c r="DH41" s="262"/>
      <c r="DI41" s="262"/>
      <c r="DJ41" s="262"/>
      <c r="DK41" s="262"/>
      <c r="DL41" s="262"/>
      <c r="DM41" s="262"/>
      <c r="DN41" s="262"/>
      <c r="DO41" s="262"/>
      <c r="DP41" s="262"/>
      <c r="DQ41" s="262"/>
      <c r="DR41" s="262"/>
      <c r="DS41" s="262"/>
      <c r="DT41" s="262"/>
      <c r="DU41" s="263"/>
    </row>
    <row r="42" spans="1:125" s="63" customFormat="1" ht="67.5" customHeight="1" x14ac:dyDescent="0.25">
      <c r="A42" s="295"/>
      <c r="B42" s="296"/>
      <c r="C42" s="296"/>
      <c r="D42" s="296"/>
      <c r="E42" s="296"/>
      <c r="F42" s="297"/>
      <c r="G42" s="295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7"/>
      <c r="AC42" s="301"/>
      <c r="AD42" s="302"/>
      <c r="AE42" s="302"/>
      <c r="AF42" s="302"/>
      <c r="AG42" s="302"/>
      <c r="AH42" s="302"/>
      <c r="AI42" s="302"/>
      <c r="AJ42" s="302"/>
      <c r="AK42" s="302"/>
      <c r="AL42" s="301"/>
      <c r="AM42" s="352"/>
      <c r="AN42" s="352"/>
      <c r="AO42" s="352"/>
      <c r="AP42" s="352"/>
      <c r="AQ42" s="352"/>
      <c r="AR42" s="352"/>
      <c r="AS42" s="352"/>
      <c r="AT42" s="352"/>
      <c r="AU42" s="303"/>
      <c r="AV42" s="356"/>
      <c r="AW42" s="356"/>
      <c r="AX42" s="356"/>
      <c r="AY42" s="356"/>
      <c r="AZ42" s="356"/>
      <c r="BA42" s="356"/>
      <c r="BB42" s="356"/>
      <c r="BC42" s="356"/>
      <c r="BD42" s="357"/>
      <c r="BE42" s="295"/>
      <c r="BF42" s="296"/>
      <c r="BG42" s="296"/>
      <c r="BH42" s="296"/>
      <c r="BI42" s="296"/>
      <c r="BJ42" s="296"/>
      <c r="BK42" s="296"/>
      <c r="BL42" s="296"/>
      <c r="BM42" s="296"/>
      <c r="BN42" s="296"/>
      <c r="BO42" s="296"/>
      <c r="BP42" s="296"/>
      <c r="BQ42" s="296"/>
      <c r="BR42" s="297"/>
      <c r="BS42" s="282" t="s">
        <v>506</v>
      </c>
      <c r="BT42" s="257"/>
      <c r="BU42" s="257"/>
      <c r="BV42" s="257"/>
      <c r="BW42" s="257"/>
      <c r="BX42" s="257"/>
      <c r="BY42" s="257"/>
      <c r="BZ42" s="257"/>
      <c r="CA42" s="257"/>
      <c r="CB42" s="257"/>
      <c r="CC42" s="257"/>
      <c r="CD42" s="257"/>
      <c r="CE42" s="257"/>
      <c r="CF42" s="258"/>
      <c r="CG42" s="282" t="s">
        <v>430</v>
      </c>
      <c r="CH42" s="257"/>
      <c r="CI42" s="257"/>
      <c r="CJ42" s="257"/>
      <c r="CK42" s="257"/>
      <c r="CL42" s="257"/>
      <c r="CM42" s="257"/>
      <c r="CN42" s="257"/>
      <c r="CO42" s="257"/>
      <c r="CP42" s="257"/>
      <c r="CQ42" s="257"/>
      <c r="CR42" s="257"/>
      <c r="CS42" s="257"/>
      <c r="CT42" s="257"/>
      <c r="CU42" s="257"/>
      <c r="CV42" s="258"/>
      <c r="CW42" s="347" t="s">
        <v>431</v>
      </c>
      <c r="CX42" s="348"/>
      <c r="CY42" s="348"/>
      <c r="CZ42" s="348"/>
      <c r="DA42" s="348"/>
      <c r="DB42" s="348"/>
      <c r="DC42" s="348"/>
      <c r="DD42" s="348"/>
      <c r="DE42" s="348"/>
      <c r="DF42" s="348"/>
      <c r="DG42" s="348"/>
      <c r="DH42" s="348"/>
      <c r="DI42" s="348"/>
      <c r="DJ42" s="348"/>
      <c r="DK42" s="348"/>
      <c r="DL42" s="348"/>
      <c r="DM42" s="348"/>
      <c r="DN42" s="348"/>
      <c r="DO42" s="348"/>
      <c r="DP42" s="348"/>
      <c r="DQ42" s="348"/>
      <c r="DR42" s="348"/>
      <c r="DS42" s="348"/>
      <c r="DT42" s="348"/>
      <c r="DU42" s="349"/>
    </row>
    <row r="43" spans="1:125" s="63" customFormat="1" ht="32.25" customHeight="1" x14ac:dyDescent="0.25">
      <c r="A43" s="298"/>
      <c r="B43" s="299"/>
      <c r="C43" s="299"/>
      <c r="D43" s="299"/>
      <c r="E43" s="299"/>
      <c r="F43" s="300"/>
      <c r="G43" s="298"/>
      <c r="H43" s="299"/>
      <c r="I43" s="299"/>
      <c r="J43" s="299"/>
      <c r="K43" s="299"/>
      <c r="L43" s="299"/>
      <c r="M43" s="299"/>
      <c r="N43" s="299"/>
      <c r="O43" s="299"/>
      <c r="P43" s="299"/>
      <c r="Q43" s="299"/>
      <c r="R43" s="299"/>
      <c r="S43" s="299"/>
      <c r="T43" s="299"/>
      <c r="U43" s="299"/>
      <c r="V43" s="299"/>
      <c r="W43" s="299"/>
      <c r="X43" s="299"/>
      <c r="Y43" s="299"/>
      <c r="Z43" s="299"/>
      <c r="AA43" s="299"/>
      <c r="AB43" s="300"/>
      <c r="AC43" s="164"/>
      <c r="AD43" s="161"/>
      <c r="AE43" s="161"/>
      <c r="AF43" s="161"/>
      <c r="AG43" s="161"/>
      <c r="AH43" s="161"/>
      <c r="AI43" s="161"/>
      <c r="AJ43" s="161"/>
      <c r="AK43" s="161"/>
      <c r="AL43" s="164"/>
      <c r="AM43" s="161"/>
      <c r="AN43" s="161"/>
      <c r="AO43" s="161"/>
      <c r="AP43" s="161"/>
      <c r="AQ43" s="161"/>
      <c r="AR43" s="161"/>
      <c r="AS43" s="161"/>
      <c r="AT43" s="161"/>
      <c r="AU43" s="165"/>
      <c r="AV43" s="358"/>
      <c r="AW43" s="358"/>
      <c r="AX43" s="358"/>
      <c r="AY43" s="358"/>
      <c r="AZ43" s="358"/>
      <c r="BA43" s="358"/>
      <c r="BB43" s="358"/>
      <c r="BC43" s="358"/>
      <c r="BD43" s="359"/>
      <c r="BE43" s="298"/>
      <c r="BF43" s="299"/>
      <c r="BG43" s="299"/>
      <c r="BH43" s="299"/>
      <c r="BI43" s="299"/>
      <c r="BJ43" s="299"/>
      <c r="BK43" s="299"/>
      <c r="BL43" s="299"/>
      <c r="BM43" s="299"/>
      <c r="BN43" s="299"/>
      <c r="BO43" s="299"/>
      <c r="BP43" s="299"/>
      <c r="BQ43" s="299"/>
      <c r="BR43" s="300"/>
      <c r="BS43" s="259"/>
      <c r="BT43" s="260"/>
      <c r="BU43" s="260"/>
      <c r="BV43" s="260"/>
      <c r="BW43" s="260"/>
      <c r="BX43" s="260"/>
      <c r="BY43" s="260"/>
      <c r="BZ43" s="260"/>
      <c r="CA43" s="260"/>
      <c r="CB43" s="260"/>
      <c r="CC43" s="260"/>
      <c r="CD43" s="260"/>
      <c r="CE43" s="260"/>
      <c r="CF43" s="261"/>
      <c r="CG43" s="259"/>
      <c r="CH43" s="260"/>
      <c r="CI43" s="260"/>
      <c r="CJ43" s="260"/>
      <c r="CK43" s="260"/>
      <c r="CL43" s="260"/>
      <c r="CM43" s="260"/>
      <c r="CN43" s="260"/>
      <c r="CO43" s="260"/>
      <c r="CP43" s="260"/>
      <c r="CQ43" s="260"/>
      <c r="CR43" s="260"/>
      <c r="CS43" s="260"/>
      <c r="CT43" s="260"/>
      <c r="CU43" s="260"/>
      <c r="CV43" s="261"/>
      <c r="CW43" s="285" t="s">
        <v>435</v>
      </c>
      <c r="CX43" s="286"/>
      <c r="CY43" s="286"/>
      <c r="CZ43" s="286"/>
      <c r="DA43" s="286"/>
      <c r="DB43" s="286"/>
      <c r="DC43" s="286"/>
      <c r="DD43" s="286"/>
      <c r="DE43" s="286"/>
      <c r="DF43" s="286"/>
      <c r="DG43" s="286"/>
      <c r="DH43" s="286"/>
      <c r="DI43" s="287"/>
      <c r="DJ43" s="285" t="s">
        <v>466</v>
      </c>
      <c r="DK43" s="286"/>
      <c r="DL43" s="286"/>
      <c r="DM43" s="286"/>
      <c r="DN43" s="286"/>
      <c r="DO43" s="286"/>
      <c r="DP43" s="286"/>
      <c r="DQ43" s="286"/>
      <c r="DR43" s="286"/>
      <c r="DS43" s="286"/>
      <c r="DT43" s="286"/>
      <c r="DU43" s="287"/>
    </row>
    <row r="44" spans="1:125" s="64" customFormat="1" ht="13.2" x14ac:dyDescent="0.3">
      <c r="A44" s="279">
        <v>1</v>
      </c>
      <c r="B44" s="280"/>
      <c r="C44" s="280"/>
      <c r="D44" s="280"/>
      <c r="E44" s="280"/>
      <c r="F44" s="281"/>
      <c r="G44" s="279">
        <v>2</v>
      </c>
      <c r="H44" s="280"/>
      <c r="I44" s="280"/>
      <c r="J44" s="280"/>
      <c r="K44" s="280"/>
      <c r="L44" s="280"/>
      <c r="M44" s="280"/>
      <c r="N44" s="280"/>
      <c r="O44" s="280"/>
      <c r="P44" s="280"/>
      <c r="Q44" s="280"/>
      <c r="R44" s="280"/>
      <c r="S44" s="280"/>
      <c r="T44" s="280"/>
      <c r="U44" s="280"/>
      <c r="V44" s="280"/>
      <c r="W44" s="280"/>
      <c r="X44" s="280"/>
      <c r="Y44" s="280"/>
      <c r="Z44" s="280"/>
      <c r="AA44" s="280"/>
      <c r="AB44" s="281"/>
      <c r="AC44" s="336">
        <v>3</v>
      </c>
      <c r="AD44" s="345"/>
      <c r="AE44" s="345"/>
      <c r="AF44" s="345"/>
      <c r="AG44" s="345"/>
      <c r="AH44" s="345"/>
      <c r="AI44" s="345"/>
      <c r="AJ44" s="345"/>
      <c r="AK44" s="345"/>
      <c r="AL44" s="336">
        <v>4</v>
      </c>
      <c r="AM44" s="345"/>
      <c r="AN44" s="345"/>
      <c r="AO44" s="345"/>
      <c r="AP44" s="345"/>
      <c r="AQ44" s="345"/>
      <c r="AR44" s="345"/>
      <c r="AS44" s="345"/>
      <c r="AT44" s="345"/>
      <c r="AU44" s="346"/>
      <c r="AV44" s="337">
        <v>5</v>
      </c>
      <c r="AW44" s="345"/>
      <c r="AX44" s="345"/>
      <c r="AY44" s="345"/>
      <c r="AZ44" s="345"/>
      <c r="BA44" s="345"/>
      <c r="BB44" s="345"/>
      <c r="BC44" s="345"/>
      <c r="BD44" s="346"/>
      <c r="BE44" s="279">
        <v>6</v>
      </c>
      <c r="BF44" s="280"/>
      <c r="BG44" s="280"/>
      <c r="BH44" s="280"/>
      <c r="BI44" s="280"/>
      <c r="BJ44" s="280"/>
      <c r="BK44" s="280"/>
      <c r="BL44" s="280"/>
      <c r="BM44" s="280"/>
      <c r="BN44" s="280"/>
      <c r="BO44" s="280"/>
      <c r="BP44" s="280"/>
      <c r="BQ44" s="280"/>
      <c r="BR44" s="281"/>
      <c r="BS44" s="279">
        <v>7</v>
      </c>
      <c r="BT44" s="280"/>
      <c r="BU44" s="280"/>
      <c r="BV44" s="280"/>
      <c r="BW44" s="280"/>
      <c r="BX44" s="280"/>
      <c r="BY44" s="280"/>
      <c r="BZ44" s="280"/>
      <c r="CA44" s="280"/>
      <c r="CB44" s="280"/>
      <c r="CC44" s="280"/>
      <c r="CD44" s="280"/>
      <c r="CE44" s="280"/>
      <c r="CF44" s="281"/>
      <c r="CG44" s="279">
        <v>8</v>
      </c>
      <c r="CH44" s="280"/>
      <c r="CI44" s="280"/>
      <c r="CJ44" s="280"/>
      <c r="CK44" s="280"/>
      <c r="CL44" s="280"/>
      <c r="CM44" s="280"/>
      <c r="CN44" s="280"/>
      <c r="CO44" s="280"/>
      <c r="CP44" s="280"/>
      <c r="CQ44" s="280"/>
      <c r="CR44" s="280"/>
      <c r="CS44" s="280"/>
      <c r="CT44" s="280"/>
      <c r="CU44" s="280"/>
      <c r="CV44" s="281"/>
      <c r="CW44" s="279">
        <v>9</v>
      </c>
      <c r="CX44" s="280"/>
      <c r="CY44" s="280"/>
      <c r="CZ44" s="280"/>
      <c r="DA44" s="280"/>
      <c r="DB44" s="280"/>
      <c r="DC44" s="280"/>
      <c r="DD44" s="280"/>
      <c r="DE44" s="280"/>
      <c r="DF44" s="280"/>
      <c r="DG44" s="280"/>
      <c r="DH44" s="280"/>
      <c r="DI44" s="281"/>
      <c r="DJ44" s="279">
        <v>10</v>
      </c>
      <c r="DK44" s="280"/>
      <c r="DL44" s="280"/>
      <c r="DM44" s="280"/>
      <c r="DN44" s="280"/>
      <c r="DO44" s="280"/>
      <c r="DP44" s="280"/>
      <c r="DQ44" s="280"/>
      <c r="DR44" s="280"/>
      <c r="DS44" s="280"/>
      <c r="DT44" s="280"/>
      <c r="DU44" s="281"/>
    </row>
    <row r="45" spans="1:125" s="61" customFormat="1" ht="15.75" customHeight="1" x14ac:dyDescent="0.25">
      <c r="A45" s="244" t="s">
        <v>35</v>
      </c>
      <c r="B45" s="245"/>
      <c r="C45" s="245"/>
      <c r="D45" s="245"/>
      <c r="E45" s="245"/>
      <c r="F45" s="246"/>
      <c r="G45" s="247" t="s">
        <v>528</v>
      </c>
      <c r="H45" s="211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11"/>
      <c r="Z45" s="211"/>
      <c r="AA45" s="211"/>
      <c r="AB45" s="212"/>
      <c r="AC45" s="336" t="s">
        <v>438</v>
      </c>
      <c r="AD45" s="345"/>
      <c r="AE45" s="345"/>
      <c r="AF45" s="345"/>
      <c r="AG45" s="345"/>
      <c r="AH45" s="345"/>
      <c r="AI45" s="345"/>
      <c r="AJ45" s="345"/>
      <c r="AK45" s="345"/>
      <c r="AL45" s="336" t="s">
        <v>438</v>
      </c>
      <c r="AM45" s="345"/>
      <c r="AN45" s="345"/>
      <c r="AO45" s="345"/>
      <c r="AP45" s="345"/>
      <c r="AQ45" s="345"/>
      <c r="AR45" s="345"/>
      <c r="AS45" s="345"/>
      <c r="AT45" s="345"/>
      <c r="AU45" s="346"/>
      <c r="AV45" s="337" t="s">
        <v>438</v>
      </c>
      <c r="AW45" s="345"/>
      <c r="AX45" s="345"/>
      <c r="AY45" s="345"/>
      <c r="AZ45" s="345"/>
      <c r="BA45" s="345"/>
      <c r="BB45" s="345"/>
      <c r="BC45" s="345"/>
      <c r="BD45" s="346"/>
      <c r="BE45" s="225">
        <f>BE47+BE48+BE49</f>
        <v>2000</v>
      </c>
      <c r="BF45" s="226"/>
      <c r="BG45" s="226"/>
      <c r="BH45" s="226"/>
      <c r="BI45" s="226"/>
      <c r="BJ45" s="226"/>
      <c r="BK45" s="226"/>
      <c r="BL45" s="226"/>
      <c r="BM45" s="226"/>
      <c r="BN45" s="226"/>
      <c r="BO45" s="226"/>
      <c r="BP45" s="226"/>
      <c r="BQ45" s="226"/>
      <c r="BR45" s="227"/>
      <c r="BS45" s="225"/>
      <c r="BT45" s="226"/>
      <c r="BU45" s="226"/>
      <c r="BV45" s="226"/>
      <c r="BW45" s="226"/>
      <c r="BX45" s="226"/>
      <c r="BY45" s="226"/>
      <c r="BZ45" s="226"/>
      <c r="CA45" s="226"/>
      <c r="CB45" s="226"/>
      <c r="CC45" s="226"/>
      <c r="CD45" s="226"/>
      <c r="CE45" s="226"/>
      <c r="CF45" s="227"/>
      <c r="CG45" s="225"/>
      <c r="CH45" s="226"/>
      <c r="CI45" s="226"/>
      <c r="CJ45" s="226"/>
      <c r="CK45" s="226"/>
      <c r="CL45" s="226"/>
      <c r="CM45" s="226"/>
      <c r="CN45" s="226"/>
      <c r="CO45" s="226"/>
      <c r="CP45" s="226"/>
      <c r="CQ45" s="226"/>
      <c r="CR45" s="226"/>
      <c r="CS45" s="226"/>
      <c r="CT45" s="226"/>
      <c r="CU45" s="226"/>
      <c r="CV45" s="227"/>
      <c r="CW45" s="233">
        <f>CW47+CW48+CW49</f>
        <v>2000</v>
      </c>
      <c r="CX45" s="234"/>
      <c r="CY45" s="234"/>
      <c r="CZ45" s="234"/>
      <c r="DA45" s="234"/>
      <c r="DB45" s="234"/>
      <c r="DC45" s="234"/>
      <c r="DD45" s="234"/>
      <c r="DE45" s="234"/>
      <c r="DF45" s="234"/>
      <c r="DG45" s="234"/>
      <c r="DH45" s="234"/>
      <c r="DI45" s="235"/>
      <c r="DJ45" s="233"/>
      <c r="DK45" s="234"/>
      <c r="DL45" s="234"/>
      <c r="DM45" s="234"/>
      <c r="DN45" s="234"/>
      <c r="DO45" s="234"/>
      <c r="DP45" s="234"/>
      <c r="DQ45" s="234"/>
      <c r="DR45" s="234"/>
      <c r="DS45" s="234"/>
      <c r="DT45" s="234"/>
      <c r="DU45" s="235"/>
    </row>
    <row r="46" spans="1:125" s="61" customFormat="1" ht="16.5" customHeight="1" x14ac:dyDescent="0.25">
      <c r="A46" s="331"/>
      <c r="B46" s="332"/>
      <c r="C46" s="332"/>
      <c r="D46" s="332"/>
      <c r="E46" s="332"/>
      <c r="F46" s="333"/>
      <c r="G46" s="325" t="s">
        <v>428</v>
      </c>
      <c r="H46" s="196"/>
      <c r="I46" s="196"/>
      <c r="J46" s="196"/>
      <c r="K46" s="196"/>
      <c r="L46" s="196"/>
      <c r="M46" s="196"/>
      <c r="N46" s="196"/>
      <c r="O46" s="196"/>
      <c r="P46" s="196"/>
      <c r="Q46" s="196"/>
      <c r="R46" s="196"/>
      <c r="S46" s="196"/>
      <c r="T46" s="196"/>
      <c r="U46" s="196"/>
      <c r="V46" s="196"/>
      <c r="W46" s="196"/>
      <c r="X46" s="196"/>
      <c r="Y46" s="196"/>
      <c r="Z46" s="196"/>
      <c r="AA46" s="196"/>
      <c r="AB46" s="197"/>
      <c r="AC46" s="336" t="s">
        <v>438</v>
      </c>
      <c r="AD46" s="345"/>
      <c r="AE46" s="345"/>
      <c r="AF46" s="345"/>
      <c r="AG46" s="345"/>
      <c r="AH46" s="345"/>
      <c r="AI46" s="345"/>
      <c r="AJ46" s="345"/>
      <c r="AK46" s="345"/>
      <c r="AL46" s="336" t="s">
        <v>438</v>
      </c>
      <c r="AM46" s="345"/>
      <c r="AN46" s="345"/>
      <c r="AO46" s="345"/>
      <c r="AP46" s="345"/>
      <c r="AQ46" s="345"/>
      <c r="AR46" s="345"/>
      <c r="AS46" s="345"/>
      <c r="AT46" s="345"/>
      <c r="AU46" s="346"/>
      <c r="AV46" s="337" t="s">
        <v>438</v>
      </c>
      <c r="AW46" s="345"/>
      <c r="AX46" s="345"/>
      <c r="AY46" s="345"/>
      <c r="AZ46" s="345"/>
      <c r="BA46" s="345"/>
      <c r="BB46" s="345"/>
      <c r="BC46" s="345"/>
      <c r="BD46" s="346"/>
      <c r="BE46" s="225" t="s">
        <v>438</v>
      </c>
      <c r="BF46" s="226"/>
      <c r="BG46" s="226"/>
      <c r="BH46" s="226"/>
      <c r="BI46" s="226"/>
      <c r="BJ46" s="226"/>
      <c r="BK46" s="226"/>
      <c r="BL46" s="226"/>
      <c r="BM46" s="226"/>
      <c r="BN46" s="226"/>
      <c r="BO46" s="226"/>
      <c r="BP46" s="226"/>
      <c r="BQ46" s="226"/>
      <c r="BR46" s="227"/>
      <c r="BS46" s="225" t="s">
        <v>438</v>
      </c>
      <c r="BT46" s="226"/>
      <c r="BU46" s="226"/>
      <c r="BV46" s="226"/>
      <c r="BW46" s="226"/>
      <c r="BX46" s="226"/>
      <c r="BY46" s="226"/>
      <c r="BZ46" s="226"/>
      <c r="CA46" s="226"/>
      <c r="CB46" s="226"/>
      <c r="CC46" s="226"/>
      <c r="CD46" s="226"/>
      <c r="CE46" s="226"/>
      <c r="CF46" s="227"/>
      <c r="CG46" s="225" t="s">
        <v>438</v>
      </c>
      <c r="CH46" s="226"/>
      <c r="CI46" s="226"/>
      <c r="CJ46" s="226"/>
      <c r="CK46" s="226"/>
      <c r="CL46" s="226"/>
      <c r="CM46" s="226"/>
      <c r="CN46" s="226"/>
      <c r="CO46" s="226"/>
      <c r="CP46" s="226"/>
      <c r="CQ46" s="226"/>
      <c r="CR46" s="226"/>
      <c r="CS46" s="226"/>
      <c r="CT46" s="226"/>
      <c r="CU46" s="226"/>
      <c r="CV46" s="227"/>
      <c r="CW46" s="233" t="s">
        <v>438</v>
      </c>
      <c r="CX46" s="234"/>
      <c r="CY46" s="234"/>
      <c r="CZ46" s="234"/>
      <c r="DA46" s="234"/>
      <c r="DB46" s="234"/>
      <c r="DC46" s="234"/>
      <c r="DD46" s="234"/>
      <c r="DE46" s="234"/>
      <c r="DF46" s="234"/>
      <c r="DG46" s="234"/>
      <c r="DH46" s="234"/>
      <c r="DI46" s="235"/>
      <c r="DJ46" s="233" t="s">
        <v>438</v>
      </c>
      <c r="DK46" s="234"/>
      <c r="DL46" s="234"/>
      <c r="DM46" s="234"/>
      <c r="DN46" s="234"/>
      <c r="DO46" s="234"/>
      <c r="DP46" s="234"/>
      <c r="DQ46" s="234"/>
      <c r="DR46" s="234"/>
      <c r="DS46" s="234"/>
      <c r="DT46" s="234"/>
      <c r="DU46" s="235"/>
    </row>
    <row r="47" spans="1:125" s="61" customFormat="1" ht="51" customHeight="1" x14ac:dyDescent="0.3">
      <c r="A47" s="331" t="s">
        <v>291</v>
      </c>
      <c r="B47" s="332"/>
      <c r="C47" s="332"/>
      <c r="D47" s="332"/>
      <c r="E47" s="332"/>
      <c r="F47" s="333"/>
      <c r="G47" s="247" t="s">
        <v>529</v>
      </c>
      <c r="H47" s="231"/>
      <c r="I47" s="231"/>
      <c r="J47" s="231"/>
      <c r="K47" s="231"/>
      <c r="L47" s="231"/>
      <c r="M47" s="231"/>
      <c r="N47" s="231"/>
      <c r="O47" s="231"/>
      <c r="P47" s="231"/>
      <c r="Q47" s="231"/>
      <c r="R47" s="231"/>
      <c r="S47" s="231"/>
      <c r="T47" s="231"/>
      <c r="U47" s="231"/>
      <c r="V47" s="231"/>
      <c r="W47" s="231"/>
      <c r="X47" s="231"/>
      <c r="Y47" s="231"/>
      <c r="Z47" s="231"/>
      <c r="AA47" s="231"/>
      <c r="AB47" s="232"/>
      <c r="AC47" s="336">
        <v>292</v>
      </c>
      <c r="AD47" s="345"/>
      <c r="AE47" s="345"/>
      <c r="AF47" s="345"/>
      <c r="AG47" s="345"/>
      <c r="AH47" s="345"/>
      <c r="AI47" s="345"/>
      <c r="AJ47" s="345"/>
      <c r="AK47" s="345"/>
      <c r="AL47" s="336">
        <v>1000</v>
      </c>
      <c r="AM47" s="345"/>
      <c r="AN47" s="345"/>
      <c r="AO47" s="345"/>
      <c r="AP47" s="345"/>
      <c r="AQ47" s="345"/>
      <c r="AR47" s="345"/>
      <c r="AS47" s="345"/>
      <c r="AT47" s="345"/>
      <c r="AU47" s="346"/>
      <c r="AV47" s="337">
        <v>1</v>
      </c>
      <c r="AW47" s="345"/>
      <c r="AX47" s="345"/>
      <c r="AY47" s="345"/>
      <c r="AZ47" s="345"/>
      <c r="BA47" s="345"/>
      <c r="BB47" s="345"/>
      <c r="BC47" s="345"/>
      <c r="BD47" s="346"/>
      <c r="BE47" s="225">
        <f>AL47*AV47</f>
        <v>1000</v>
      </c>
      <c r="BF47" s="226"/>
      <c r="BG47" s="226"/>
      <c r="BH47" s="226"/>
      <c r="BI47" s="226"/>
      <c r="BJ47" s="226"/>
      <c r="BK47" s="226"/>
      <c r="BL47" s="226"/>
      <c r="BM47" s="226"/>
      <c r="BN47" s="226"/>
      <c r="BO47" s="226"/>
      <c r="BP47" s="226"/>
      <c r="BQ47" s="226"/>
      <c r="BR47" s="227"/>
      <c r="BS47" s="225">
        <v>0</v>
      </c>
      <c r="BT47" s="226"/>
      <c r="BU47" s="226"/>
      <c r="BV47" s="226"/>
      <c r="BW47" s="226"/>
      <c r="BX47" s="226"/>
      <c r="BY47" s="226"/>
      <c r="BZ47" s="226"/>
      <c r="CA47" s="226"/>
      <c r="CB47" s="226"/>
      <c r="CC47" s="226"/>
      <c r="CD47" s="226"/>
      <c r="CE47" s="226"/>
      <c r="CF47" s="227"/>
      <c r="CG47" s="225">
        <v>0</v>
      </c>
      <c r="CH47" s="226"/>
      <c r="CI47" s="226"/>
      <c r="CJ47" s="226"/>
      <c r="CK47" s="226"/>
      <c r="CL47" s="226"/>
      <c r="CM47" s="226"/>
      <c r="CN47" s="226"/>
      <c r="CO47" s="226"/>
      <c r="CP47" s="226"/>
      <c r="CQ47" s="226"/>
      <c r="CR47" s="226"/>
      <c r="CS47" s="226"/>
      <c r="CT47" s="226"/>
      <c r="CU47" s="226"/>
      <c r="CV47" s="227"/>
      <c r="CW47" s="233">
        <v>1000</v>
      </c>
      <c r="CX47" s="234"/>
      <c r="CY47" s="234"/>
      <c r="CZ47" s="234"/>
      <c r="DA47" s="234"/>
      <c r="DB47" s="234"/>
      <c r="DC47" s="234"/>
      <c r="DD47" s="234"/>
      <c r="DE47" s="234"/>
      <c r="DF47" s="234"/>
      <c r="DG47" s="234"/>
      <c r="DH47" s="234"/>
      <c r="DI47" s="235"/>
      <c r="DJ47" s="233">
        <v>0</v>
      </c>
      <c r="DK47" s="234"/>
      <c r="DL47" s="234"/>
      <c r="DM47" s="234"/>
      <c r="DN47" s="234"/>
      <c r="DO47" s="234"/>
      <c r="DP47" s="234"/>
      <c r="DQ47" s="234"/>
      <c r="DR47" s="234"/>
      <c r="DS47" s="234"/>
      <c r="DT47" s="234"/>
      <c r="DU47" s="235"/>
    </row>
    <row r="48" spans="1:125" s="61" customFormat="1" ht="51" customHeight="1" x14ac:dyDescent="0.3">
      <c r="A48" s="331" t="s">
        <v>290</v>
      </c>
      <c r="B48" s="332"/>
      <c r="C48" s="332"/>
      <c r="D48" s="332"/>
      <c r="E48" s="332"/>
      <c r="F48" s="333"/>
      <c r="G48" s="247" t="s">
        <v>530</v>
      </c>
      <c r="H48" s="231"/>
      <c r="I48" s="231"/>
      <c r="J48" s="231"/>
      <c r="K48" s="231"/>
      <c r="L48" s="231"/>
      <c r="M48" s="231"/>
      <c r="N48" s="231"/>
      <c r="O48" s="231"/>
      <c r="P48" s="231"/>
      <c r="Q48" s="231"/>
      <c r="R48" s="231"/>
      <c r="S48" s="231"/>
      <c r="T48" s="231"/>
      <c r="U48" s="231"/>
      <c r="V48" s="231"/>
      <c r="W48" s="231"/>
      <c r="X48" s="231"/>
      <c r="Y48" s="231"/>
      <c r="Z48" s="231"/>
      <c r="AA48" s="231"/>
      <c r="AB48" s="232"/>
      <c r="AC48" s="325">
        <v>293</v>
      </c>
      <c r="AD48" s="192"/>
      <c r="AE48" s="192"/>
      <c r="AF48" s="192"/>
      <c r="AG48" s="192"/>
      <c r="AH48" s="192"/>
      <c r="AI48" s="192"/>
      <c r="AJ48" s="192"/>
      <c r="AK48" s="193"/>
      <c r="AL48" s="342">
        <v>500</v>
      </c>
      <c r="AM48" s="343"/>
      <c r="AN48" s="343"/>
      <c r="AO48" s="343"/>
      <c r="AP48" s="343"/>
      <c r="AQ48" s="343"/>
      <c r="AR48" s="343"/>
      <c r="AS48" s="343"/>
      <c r="AT48" s="343"/>
      <c r="AU48" s="344"/>
      <c r="AV48" s="337">
        <v>2</v>
      </c>
      <c r="AW48" s="345"/>
      <c r="AX48" s="345"/>
      <c r="AY48" s="345"/>
      <c r="AZ48" s="345"/>
      <c r="BA48" s="345"/>
      <c r="BB48" s="345"/>
      <c r="BC48" s="345"/>
      <c r="BD48" s="346"/>
      <c r="BE48" s="225">
        <f>AL48*AV48</f>
        <v>1000</v>
      </c>
      <c r="BF48" s="226"/>
      <c r="BG48" s="226"/>
      <c r="BH48" s="226"/>
      <c r="BI48" s="226"/>
      <c r="BJ48" s="226"/>
      <c r="BK48" s="226"/>
      <c r="BL48" s="226"/>
      <c r="BM48" s="226"/>
      <c r="BN48" s="226"/>
      <c r="BO48" s="226"/>
      <c r="BP48" s="226"/>
      <c r="BQ48" s="226"/>
      <c r="BR48" s="227"/>
      <c r="BS48" s="225">
        <v>0</v>
      </c>
      <c r="BT48" s="226"/>
      <c r="BU48" s="226"/>
      <c r="BV48" s="226"/>
      <c r="BW48" s="226"/>
      <c r="BX48" s="226"/>
      <c r="BY48" s="226"/>
      <c r="BZ48" s="226"/>
      <c r="CA48" s="226"/>
      <c r="CB48" s="226"/>
      <c r="CC48" s="226"/>
      <c r="CD48" s="226"/>
      <c r="CE48" s="226"/>
      <c r="CF48" s="227"/>
      <c r="CG48" s="225">
        <v>0</v>
      </c>
      <c r="CH48" s="226"/>
      <c r="CI48" s="226"/>
      <c r="CJ48" s="226"/>
      <c r="CK48" s="226"/>
      <c r="CL48" s="226"/>
      <c r="CM48" s="226"/>
      <c r="CN48" s="226"/>
      <c r="CO48" s="226"/>
      <c r="CP48" s="226"/>
      <c r="CQ48" s="226"/>
      <c r="CR48" s="226"/>
      <c r="CS48" s="226"/>
      <c r="CT48" s="226"/>
      <c r="CU48" s="226"/>
      <c r="CV48" s="227"/>
      <c r="CW48" s="233">
        <v>1000</v>
      </c>
      <c r="CX48" s="234"/>
      <c r="CY48" s="234"/>
      <c r="CZ48" s="234"/>
      <c r="DA48" s="234"/>
      <c r="DB48" s="234"/>
      <c r="DC48" s="234"/>
      <c r="DD48" s="234"/>
      <c r="DE48" s="234"/>
      <c r="DF48" s="234"/>
      <c r="DG48" s="234"/>
      <c r="DH48" s="234"/>
      <c r="DI48" s="235"/>
      <c r="DJ48" s="233"/>
      <c r="DK48" s="234"/>
      <c r="DL48" s="234"/>
      <c r="DM48" s="234"/>
      <c r="DN48" s="234"/>
      <c r="DO48" s="234"/>
      <c r="DP48" s="234"/>
      <c r="DQ48" s="234"/>
      <c r="DR48" s="234"/>
      <c r="DS48" s="234"/>
      <c r="DT48" s="234"/>
      <c r="DU48" s="235"/>
    </row>
    <row r="49" spans="1:125" s="61" customFormat="1" ht="50.4" customHeight="1" x14ac:dyDescent="0.3">
      <c r="A49" s="331" t="s">
        <v>441</v>
      </c>
      <c r="B49" s="332"/>
      <c r="C49" s="332"/>
      <c r="D49" s="332"/>
      <c r="E49" s="332"/>
      <c r="F49" s="333"/>
      <c r="G49" s="247" t="s">
        <v>531</v>
      </c>
      <c r="H49" s="334"/>
      <c r="I49" s="334"/>
      <c r="J49" s="334"/>
      <c r="K49" s="334"/>
      <c r="L49" s="334"/>
      <c r="M49" s="334"/>
      <c r="N49" s="334"/>
      <c r="O49" s="334"/>
      <c r="P49" s="334"/>
      <c r="Q49" s="334"/>
      <c r="R49" s="334"/>
      <c r="S49" s="334"/>
      <c r="T49" s="334"/>
      <c r="U49" s="334"/>
      <c r="V49" s="334"/>
      <c r="W49" s="334"/>
      <c r="X49" s="334"/>
      <c r="Y49" s="334"/>
      <c r="Z49" s="334"/>
      <c r="AA49" s="334"/>
      <c r="AB49" s="335"/>
      <c r="AC49" s="336"/>
      <c r="AD49" s="337"/>
      <c r="AE49" s="337"/>
      <c r="AF49" s="337"/>
      <c r="AG49" s="337"/>
      <c r="AH49" s="337"/>
      <c r="AI49" s="337"/>
      <c r="AJ49" s="337"/>
      <c r="AK49" s="338"/>
      <c r="AL49" s="339"/>
      <c r="AM49" s="340"/>
      <c r="AN49" s="340"/>
      <c r="AO49" s="340"/>
      <c r="AP49" s="340"/>
      <c r="AQ49" s="340"/>
      <c r="AR49" s="340"/>
      <c r="AS49" s="340"/>
      <c r="AT49" s="340"/>
      <c r="AU49" s="341"/>
      <c r="AV49" s="336"/>
      <c r="AW49" s="337"/>
      <c r="AX49" s="337"/>
      <c r="AY49" s="337"/>
      <c r="AZ49" s="337"/>
      <c r="BA49" s="337"/>
      <c r="BB49" s="337"/>
      <c r="BC49" s="337"/>
      <c r="BD49" s="338"/>
      <c r="BE49" s="225">
        <f>AL49*AV49</f>
        <v>0</v>
      </c>
      <c r="BF49" s="226"/>
      <c r="BG49" s="226"/>
      <c r="BH49" s="226"/>
      <c r="BI49" s="226"/>
      <c r="BJ49" s="226"/>
      <c r="BK49" s="226"/>
      <c r="BL49" s="226"/>
      <c r="BM49" s="226"/>
      <c r="BN49" s="226"/>
      <c r="BO49" s="226"/>
      <c r="BP49" s="226"/>
      <c r="BQ49" s="226"/>
      <c r="BR49" s="227"/>
      <c r="BS49" s="225">
        <v>0</v>
      </c>
      <c r="BT49" s="226"/>
      <c r="BU49" s="226"/>
      <c r="BV49" s="226"/>
      <c r="BW49" s="226"/>
      <c r="BX49" s="226"/>
      <c r="BY49" s="226"/>
      <c r="BZ49" s="226"/>
      <c r="CA49" s="226"/>
      <c r="CB49" s="226"/>
      <c r="CC49" s="226"/>
      <c r="CD49" s="226"/>
      <c r="CE49" s="226"/>
      <c r="CF49" s="227"/>
      <c r="CG49" s="225">
        <v>0</v>
      </c>
      <c r="CH49" s="226"/>
      <c r="CI49" s="226"/>
      <c r="CJ49" s="226"/>
      <c r="CK49" s="226"/>
      <c r="CL49" s="226"/>
      <c r="CM49" s="226"/>
      <c r="CN49" s="226"/>
      <c r="CO49" s="226"/>
      <c r="CP49" s="226"/>
      <c r="CQ49" s="226"/>
      <c r="CR49" s="226"/>
      <c r="CS49" s="226"/>
      <c r="CT49" s="226"/>
      <c r="CU49" s="226"/>
      <c r="CV49" s="227"/>
      <c r="CW49" s="233"/>
      <c r="CX49" s="234"/>
      <c r="CY49" s="234"/>
      <c r="CZ49" s="234"/>
      <c r="DA49" s="234"/>
      <c r="DB49" s="234"/>
      <c r="DC49" s="234"/>
      <c r="DD49" s="234"/>
      <c r="DE49" s="234"/>
      <c r="DF49" s="234"/>
      <c r="DG49" s="234"/>
      <c r="DH49" s="234"/>
      <c r="DI49" s="235"/>
      <c r="DJ49" s="233">
        <v>0</v>
      </c>
      <c r="DK49" s="234"/>
      <c r="DL49" s="234"/>
      <c r="DM49" s="234"/>
      <c r="DN49" s="234"/>
      <c r="DO49" s="234"/>
      <c r="DP49" s="234"/>
      <c r="DQ49" s="234"/>
      <c r="DR49" s="234"/>
      <c r="DS49" s="234"/>
      <c r="DT49" s="234"/>
      <c r="DU49" s="235"/>
    </row>
    <row r="50" spans="1:125" s="61" customFormat="1" ht="16.5" customHeight="1" x14ac:dyDescent="0.25">
      <c r="A50" s="276" t="s">
        <v>371</v>
      </c>
      <c r="B50" s="211"/>
      <c r="C50" s="211"/>
      <c r="D50" s="211"/>
      <c r="E50" s="211"/>
      <c r="F50" s="211"/>
      <c r="G50" s="211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1"/>
      <c r="T50" s="211"/>
      <c r="U50" s="211"/>
      <c r="V50" s="211"/>
      <c r="W50" s="211"/>
      <c r="X50" s="211"/>
      <c r="Y50" s="211"/>
      <c r="Z50" s="211"/>
      <c r="AA50" s="211"/>
      <c r="AB50" s="211"/>
      <c r="AC50" s="211"/>
      <c r="AD50" s="211"/>
      <c r="AE50" s="211"/>
      <c r="AF50" s="211"/>
      <c r="AG50" s="211"/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2"/>
      <c r="BE50" s="236">
        <f>BE47+BE48+BE49</f>
        <v>2000</v>
      </c>
      <c r="BF50" s="242"/>
      <c r="BG50" s="242"/>
      <c r="BH50" s="242"/>
      <c r="BI50" s="242"/>
      <c r="BJ50" s="242"/>
      <c r="BK50" s="242"/>
      <c r="BL50" s="242"/>
      <c r="BM50" s="242"/>
      <c r="BN50" s="242"/>
      <c r="BO50" s="242"/>
      <c r="BP50" s="242"/>
      <c r="BQ50" s="242"/>
      <c r="BR50" s="243"/>
      <c r="BS50" s="225">
        <v>0</v>
      </c>
      <c r="BT50" s="226"/>
      <c r="BU50" s="226"/>
      <c r="BV50" s="226"/>
      <c r="BW50" s="226"/>
      <c r="BX50" s="226"/>
      <c r="BY50" s="226"/>
      <c r="BZ50" s="226"/>
      <c r="CA50" s="226"/>
      <c r="CB50" s="226"/>
      <c r="CC50" s="226"/>
      <c r="CD50" s="226"/>
      <c r="CE50" s="226"/>
      <c r="CF50" s="227"/>
      <c r="CG50" s="225">
        <v>0</v>
      </c>
      <c r="CH50" s="226"/>
      <c r="CI50" s="226"/>
      <c r="CJ50" s="226"/>
      <c r="CK50" s="226"/>
      <c r="CL50" s="226"/>
      <c r="CM50" s="226"/>
      <c r="CN50" s="226"/>
      <c r="CO50" s="226"/>
      <c r="CP50" s="226"/>
      <c r="CQ50" s="226"/>
      <c r="CR50" s="226"/>
      <c r="CS50" s="226"/>
      <c r="CT50" s="226"/>
      <c r="CU50" s="226"/>
      <c r="CV50" s="227"/>
      <c r="CW50" s="236">
        <f>CW49+CW48+CW47</f>
        <v>2000</v>
      </c>
      <c r="CX50" s="242"/>
      <c r="CY50" s="242"/>
      <c r="CZ50" s="242"/>
      <c r="DA50" s="242"/>
      <c r="DB50" s="242"/>
      <c r="DC50" s="242"/>
      <c r="DD50" s="242"/>
      <c r="DE50" s="242"/>
      <c r="DF50" s="242"/>
      <c r="DG50" s="242"/>
      <c r="DH50" s="242"/>
      <c r="DI50" s="243"/>
      <c r="DJ50" s="225"/>
      <c r="DK50" s="226"/>
      <c r="DL50" s="226"/>
      <c r="DM50" s="226"/>
      <c r="DN50" s="226"/>
      <c r="DO50" s="226"/>
      <c r="DP50" s="226"/>
      <c r="DQ50" s="226"/>
      <c r="DR50" s="226"/>
      <c r="DS50" s="226"/>
      <c r="DT50" s="226"/>
      <c r="DU50" s="227"/>
    </row>
    <row r="51" spans="1:125" ht="21" customHeight="1" x14ac:dyDescent="0.25">
      <c r="A51" s="228" t="s">
        <v>532</v>
      </c>
      <c r="B51" s="229"/>
      <c r="C51" s="229"/>
      <c r="D51" s="229"/>
      <c r="E51" s="229"/>
      <c r="F51" s="229"/>
      <c r="G51" s="229"/>
      <c r="H51" s="229"/>
      <c r="I51" s="229"/>
      <c r="J51" s="229"/>
      <c r="K51" s="229"/>
      <c r="L51" s="229"/>
      <c r="M51" s="229"/>
      <c r="N51" s="229"/>
      <c r="O51" s="229"/>
      <c r="P51" s="229"/>
      <c r="Q51" s="229"/>
      <c r="R51" s="229"/>
      <c r="S51" s="229"/>
      <c r="T51" s="229"/>
      <c r="U51" s="229"/>
      <c r="V51" s="229"/>
      <c r="W51" s="229"/>
      <c r="X51" s="229"/>
      <c r="Y51" s="229"/>
      <c r="Z51" s="229"/>
      <c r="AA51" s="229"/>
      <c r="AB51" s="229"/>
      <c r="AC51" s="229"/>
      <c r="AD51" s="229"/>
      <c r="AE51" s="229"/>
      <c r="AF51" s="229"/>
      <c r="AG51" s="229"/>
      <c r="AH51" s="229"/>
      <c r="AI51" s="229"/>
      <c r="AJ51" s="229"/>
      <c r="AK51" s="229"/>
      <c r="AL51" s="229"/>
      <c r="AM51" s="229"/>
      <c r="AN51" s="229"/>
      <c r="AO51" s="229"/>
      <c r="AP51" s="229"/>
      <c r="AQ51" s="229"/>
      <c r="AR51" s="229"/>
      <c r="AS51" s="229"/>
      <c r="AT51" s="229"/>
      <c r="AU51" s="229"/>
      <c r="AV51" s="229"/>
      <c r="AW51" s="229"/>
      <c r="AX51" s="229"/>
      <c r="AY51" s="229"/>
      <c r="AZ51" s="229"/>
      <c r="BA51" s="229"/>
      <c r="BB51" s="229"/>
      <c r="BC51" s="229"/>
      <c r="BD51" s="229"/>
      <c r="BE51" s="229"/>
      <c r="BF51" s="229"/>
      <c r="BG51" s="229"/>
      <c r="BH51" s="229"/>
      <c r="BI51" s="229"/>
      <c r="BJ51" s="229"/>
      <c r="BK51" s="229"/>
      <c r="BL51" s="229"/>
      <c r="BM51" s="229"/>
      <c r="BN51" s="229"/>
      <c r="BO51" s="229"/>
      <c r="BP51" s="229"/>
      <c r="BQ51" s="229"/>
      <c r="BR51" s="229"/>
      <c r="BS51" s="229"/>
      <c r="BT51" s="229"/>
      <c r="BU51" s="229"/>
      <c r="BV51" s="229"/>
      <c r="BW51" s="229"/>
      <c r="BX51" s="229"/>
      <c r="BY51" s="229"/>
      <c r="BZ51" s="229"/>
      <c r="CA51" s="229"/>
      <c r="CB51" s="229"/>
      <c r="CC51" s="229"/>
      <c r="CD51" s="229"/>
      <c r="CE51" s="229"/>
      <c r="CF51" s="229"/>
      <c r="CG51" s="229"/>
      <c r="CH51" s="229"/>
      <c r="CI51" s="229"/>
      <c r="CJ51" s="229"/>
      <c r="CK51" s="229"/>
      <c r="CL51" s="229"/>
      <c r="CM51" s="229"/>
      <c r="CN51" s="229"/>
      <c r="CO51" s="229"/>
      <c r="CP51" s="229"/>
      <c r="CQ51" s="229"/>
      <c r="CR51" s="229"/>
      <c r="CS51" s="229"/>
      <c r="CT51" s="229"/>
      <c r="CU51" s="229"/>
      <c r="CV51" s="229"/>
      <c r="CW51" s="229"/>
      <c r="CX51" s="229"/>
      <c r="CY51" s="229"/>
      <c r="CZ51" s="229"/>
      <c r="DA51" s="229"/>
      <c r="DB51" s="229"/>
      <c r="DC51" s="229"/>
      <c r="DD51" s="229"/>
      <c r="DE51" s="229"/>
      <c r="DF51" s="229"/>
      <c r="DG51" s="229"/>
      <c r="DH51" s="229"/>
      <c r="DI51" s="229"/>
      <c r="DJ51" s="229"/>
      <c r="DK51" s="229"/>
      <c r="DL51" s="229"/>
      <c r="DM51" s="229"/>
      <c r="DN51" s="229"/>
      <c r="DO51" s="229"/>
      <c r="DP51" s="229"/>
      <c r="DQ51" s="229"/>
      <c r="DR51" s="229"/>
      <c r="DS51" s="229"/>
      <c r="DT51" s="229"/>
      <c r="DU51" s="229"/>
    </row>
  </sheetData>
  <mergeCells count="280">
    <mergeCell ref="DJ7:DU7"/>
    <mergeCell ref="A8:F8"/>
    <mergeCell ref="G8:AB8"/>
    <mergeCell ref="AC8:AP8"/>
    <mergeCell ref="AQ8:BD8"/>
    <mergeCell ref="BE8:BR8"/>
    <mergeCell ref="BS8:CF8"/>
    <mergeCell ref="CG8:CV8"/>
    <mergeCell ref="CW8:DI8"/>
    <mergeCell ref="DJ8:DU8"/>
    <mergeCell ref="A5:F7"/>
    <mergeCell ref="G5:AB7"/>
    <mergeCell ref="AC5:AP7"/>
    <mergeCell ref="AQ5:BD7"/>
    <mergeCell ref="BE5:BR7"/>
    <mergeCell ref="BS5:DU5"/>
    <mergeCell ref="BS6:CF7"/>
    <mergeCell ref="CG6:CV7"/>
    <mergeCell ref="CW6:DU6"/>
    <mergeCell ref="CW7:DI7"/>
    <mergeCell ref="CG9:CV9"/>
    <mergeCell ref="CW9:DI9"/>
    <mergeCell ref="DJ9:DU9"/>
    <mergeCell ref="A10:F10"/>
    <mergeCell ref="G10:AB10"/>
    <mergeCell ref="AC10:AP10"/>
    <mergeCell ref="AQ10:BD10"/>
    <mergeCell ref="BE10:BR10"/>
    <mergeCell ref="BS10:CF10"/>
    <mergeCell ref="CG10:CV10"/>
    <mergeCell ref="A9:F9"/>
    <mergeCell ref="G9:AB9"/>
    <mergeCell ref="AC9:AP9"/>
    <mergeCell ref="AQ9:BD9"/>
    <mergeCell ref="BE9:BR9"/>
    <mergeCell ref="BS9:CF9"/>
    <mergeCell ref="CW10:DI10"/>
    <mergeCell ref="DJ10:DU10"/>
    <mergeCell ref="A11:F12"/>
    <mergeCell ref="G11:AB11"/>
    <mergeCell ref="AC11:AP12"/>
    <mergeCell ref="AQ11:BD12"/>
    <mergeCell ref="BE11:BR12"/>
    <mergeCell ref="BS11:CF12"/>
    <mergeCell ref="CG11:CV12"/>
    <mergeCell ref="CW11:DI12"/>
    <mergeCell ref="DJ11:DU12"/>
    <mergeCell ref="G12:AB12"/>
    <mergeCell ref="A13:F13"/>
    <mergeCell ref="G13:AB13"/>
    <mergeCell ref="AC13:AP13"/>
    <mergeCell ref="AQ13:BD13"/>
    <mergeCell ref="BE13:BR13"/>
    <mergeCell ref="BS13:CF13"/>
    <mergeCell ref="CG13:CV13"/>
    <mergeCell ref="CW13:DI13"/>
    <mergeCell ref="G15:AB15"/>
    <mergeCell ref="A16:F16"/>
    <mergeCell ref="G16:AB16"/>
    <mergeCell ref="AC16:AP16"/>
    <mergeCell ref="AQ16:BD16"/>
    <mergeCell ref="BE16:BR16"/>
    <mergeCell ref="DJ13:DU13"/>
    <mergeCell ref="A14:F15"/>
    <mergeCell ref="G14:AB14"/>
    <mergeCell ref="AC14:AP15"/>
    <mergeCell ref="AQ14:BD15"/>
    <mergeCell ref="BE14:BR15"/>
    <mergeCell ref="BS14:CF15"/>
    <mergeCell ref="CG14:CV15"/>
    <mergeCell ref="CW14:DI15"/>
    <mergeCell ref="DJ14:DU15"/>
    <mergeCell ref="BS16:CF16"/>
    <mergeCell ref="CG16:CV16"/>
    <mergeCell ref="CW16:DI16"/>
    <mergeCell ref="DJ16:DU16"/>
    <mergeCell ref="A17:F17"/>
    <mergeCell ref="G17:AB17"/>
    <mergeCell ref="AC17:AP17"/>
    <mergeCell ref="AQ17:BD17"/>
    <mergeCell ref="BE17:BR17"/>
    <mergeCell ref="BS17:CF17"/>
    <mergeCell ref="CG17:CV17"/>
    <mergeCell ref="CW17:DI17"/>
    <mergeCell ref="DJ17:DU17"/>
    <mergeCell ref="A18:F18"/>
    <mergeCell ref="G18:AB18"/>
    <mergeCell ref="AC18:AP18"/>
    <mergeCell ref="AQ18:BD18"/>
    <mergeCell ref="BE18:BR18"/>
    <mergeCell ref="BS18:CF18"/>
    <mergeCell ref="CG18:CV18"/>
    <mergeCell ref="DJ19:DU19"/>
    <mergeCell ref="A20:BD20"/>
    <mergeCell ref="BE20:BR20"/>
    <mergeCell ref="BS20:CF20"/>
    <mergeCell ref="CG20:CV20"/>
    <mergeCell ref="CW20:DI20"/>
    <mergeCell ref="DJ20:DU20"/>
    <mergeCell ref="CW18:DI18"/>
    <mergeCell ref="DJ18:DU18"/>
    <mergeCell ref="A19:F19"/>
    <mergeCell ref="G19:AB19"/>
    <mergeCell ref="AC19:AP19"/>
    <mergeCell ref="AQ19:BD19"/>
    <mergeCell ref="BE19:BR19"/>
    <mergeCell ref="BS19:CF19"/>
    <mergeCell ref="CG19:CV19"/>
    <mergeCell ref="CW19:DI19"/>
    <mergeCell ref="A21:DU21"/>
    <mergeCell ref="A22:DU22"/>
    <mergeCell ref="A25:F27"/>
    <mergeCell ref="G25:AB27"/>
    <mergeCell ref="AC25:AP27"/>
    <mergeCell ref="AQ25:BD27"/>
    <mergeCell ref="BE25:BR27"/>
    <mergeCell ref="BS25:DU25"/>
    <mergeCell ref="BS26:CF27"/>
    <mergeCell ref="CG26:CV27"/>
    <mergeCell ref="CW26:DU26"/>
    <mergeCell ref="CW27:DI27"/>
    <mergeCell ref="DJ27:DU27"/>
    <mergeCell ref="A28:F28"/>
    <mergeCell ref="G28:AB28"/>
    <mergeCell ref="AC28:AP28"/>
    <mergeCell ref="AQ28:BD28"/>
    <mergeCell ref="BE28:BR28"/>
    <mergeCell ref="BS28:CF28"/>
    <mergeCell ref="CG28:CV28"/>
    <mergeCell ref="CW28:DI28"/>
    <mergeCell ref="DJ28:DU28"/>
    <mergeCell ref="A29:F29"/>
    <mergeCell ref="G29:AB29"/>
    <mergeCell ref="AC29:AP29"/>
    <mergeCell ref="AQ29:BD29"/>
    <mergeCell ref="BE29:BR29"/>
    <mergeCell ref="BS29:CF29"/>
    <mergeCell ref="CG29:CV29"/>
    <mergeCell ref="CW29:DI29"/>
    <mergeCell ref="DJ29:DU29"/>
    <mergeCell ref="A30:F30"/>
    <mergeCell ref="G30:AB30"/>
    <mergeCell ref="AC30:AP30"/>
    <mergeCell ref="AQ30:BD30"/>
    <mergeCell ref="BE30:BR30"/>
    <mergeCell ref="BS30:CF30"/>
    <mergeCell ref="CG30:CV30"/>
    <mergeCell ref="CW30:DI30"/>
    <mergeCell ref="DJ30:DU30"/>
    <mergeCell ref="CG31:CV31"/>
    <mergeCell ref="CW31:DI31"/>
    <mergeCell ref="DJ31:DU31"/>
    <mergeCell ref="A32:F32"/>
    <mergeCell ref="G32:AB32"/>
    <mergeCell ref="AC32:AP32"/>
    <mergeCell ref="AQ32:BD32"/>
    <mergeCell ref="BE32:BR32"/>
    <mergeCell ref="BS32:CF32"/>
    <mergeCell ref="CG32:CV32"/>
    <mergeCell ref="A31:F31"/>
    <mergeCell ref="G31:AB31"/>
    <mergeCell ref="AC31:AP31"/>
    <mergeCell ref="AQ31:BD31"/>
    <mergeCell ref="BE31:BR31"/>
    <mergeCell ref="BS31:CF31"/>
    <mergeCell ref="CW32:DI32"/>
    <mergeCell ref="DJ32:DU32"/>
    <mergeCell ref="A33:F33"/>
    <mergeCell ref="G33:AB33"/>
    <mergeCell ref="AC33:AP33"/>
    <mergeCell ref="AQ33:BD33"/>
    <mergeCell ref="BE33:BR33"/>
    <mergeCell ref="BS33:CF33"/>
    <mergeCell ref="CG33:CV33"/>
    <mergeCell ref="CW33:DI33"/>
    <mergeCell ref="DJ33:DU33"/>
    <mergeCell ref="A34:F34"/>
    <mergeCell ref="G34:AB34"/>
    <mergeCell ref="AC34:AP34"/>
    <mergeCell ref="AQ34:BD34"/>
    <mergeCell ref="BE34:BR34"/>
    <mergeCell ref="BS34:CF34"/>
    <mergeCell ref="CG34:CV34"/>
    <mergeCell ref="CW34:DI34"/>
    <mergeCell ref="DJ34:DU34"/>
    <mergeCell ref="CG35:CV35"/>
    <mergeCell ref="CW35:DI35"/>
    <mergeCell ref="DJ35:DU35"/>
    <mergeCell ref="A36:BD36"/>
    <mergeCell ref="BE36:BR36"/>
    <mergeCell ref="BS36:CF36"/>
    <mergeCell ref="CG36:CV36"/>
    <mergeCell ref="CW36:DI36"/>
    <mergeCell ref="DJ36:DU36"/>
    <mergeCell ref="A35:F35"/>
    <mergeCell ref="G35:AB35"/>
    <mergeCell ref="AC35:AP35"/>
    <mergeCell ref="AQ35:BD35"/>
    <mergeCell ref="BE35:BR35"/>
    <mergeCell ref="BS35:CF35"/>
    <mergeCell ref="A37:DU37"/>
    <mergeCell ref="A41:F43"/>
    <mergeCell ref="G41:AB43"/>
    <mergeCell ref="AC41:AK43"/>
    <mergeCell ref="AL41:AU43"/>
    <mergeCell ref="AV41:BD43"/>
    <mergeCell ref="BE41:BR43"/>
    <mergeCell ref="BS41:DU41"/>
    <mergeCell ref="BS42:CF43"/>
    <mergeCell ref="CG42:CV43"/>
    <mergeCell ref="CW42:DU42"/>
    <mergeCell ref="CW43:DI43"/>
    <mergeCell ref="DJ43:DU43"/>
    <mergeCell ref="A44:F44"/>
    <mergeCell ref="G44:AB44"/>
    <mergeCell ref="AC44:AK44"/>
    <mergeCell ref="AL44:AU44"/>
    <mergeCell ref="AV44:BD44"/>
    <mergeCell ref="BE44:BR44"/>
    <mergeCell ref="BS44:CF44"/>
    <mergeCell ref="CG44:CV44"/>
    <mergeCell ref="CW44:DI44"/>
    <mergeCell ref="DJ44:DU44"/>
    <mergeCell ref="A45:F45"/>
    <mergeCell ref="G45:AB45"/>
    <mergeCell ref="AC45:AK45"/>
    <mergeCell ref="AL45:AU45"/>
    <mergeCell ref="AV45:BD45"/>
    <mergeCell ref="BE45:BR45"/>
    <mergeCell ref="BS45:CF45"/>
    <mergeCell ref="CG45:CV45"/>
    <mergeCell ref="CW45:DI45"/>
    <mergeCell ref="DJ45:DU45"/>
    <mergeCell ref="A46:F46"/>
    <mergeCell ref="G46:AB46"/>
    <mergeCell ref="AC46:AK46"/>
    <mergeCell ref="AL46:AU46"/>
    <mergeCell ref="AV46:BD46"/>
    <mergeCell ref="BE46:BR46"/>
    <mergeCell ref="BS46:CF46"/>
    <mergeCell ref="CG46:CV46"/>
    <mergeCell ref="CW46:DI46"/>
    <mergeCell ref="DJ46:DU46"/>
    <mergeCell ref="A47:F47"/>
    <mergeCell ref="G47:AB47"/>
    <mergeCell ref="AC47:AK47"/>
    <mergeCell ref="AL47:AU47"/>
    <mergeCell ref="AV47:BD47"/>
    <mergeCell ref="BE47:BR47"/>
    <mergeCell ref="BS47:CF47"/>
    <mergeCell ref="CG47:CV47"/>
    <mergeCell ref="CW47:DI47"/>
    <mergeCell ref="DJ47:DU47"/>
    <mergeCell ref="A48:F48"/>
    <mergeCell ref="G48:AB48"/>
    <mergeCell ref="AC48:AK48"/>
    <mergeCell ref="AL48:AU48"/>
    <mergeCell ref="AV48:BD48"/>
    <mergeCell ref="BE48:BR48"/>
    <mergeCell ref="BS48:CF48"/>
    <mergeCell ref="CG48:CV48"/>
    <mergeCell ref="CW48:DI48"/>
    <mergeCell ref="DJ48:DU48"/>
    <mergeCell ref="A49:F49"/>
    <mergeCell ref="G49:AB49"/>
    <mergeCell ref="AC49:AK49"/>
    <mergeCell ref="AL49:AU49"/>
    <mergeCell ref="AV49:BD49"/>
    <mergeCell ref="BE49:BR49"/>
    <mergeCell ref="BS49:CF49"/>
    <mergeCell ref="A51:DU51"/>
    <mergeCell ref="CG49:CV49"/>
    <mergeCell ref="CW49:DI49"/>
    <mergeCell ref="DJ49:DU49"/>
    <mergeCell ref="A50:BD50"/>
    <mergeCell ref="BE50:BR50"/>
    <mergeCell ref="BS50:CF50"/>
    <mergeCell ref="CG50:CV50"/>
    <mergeCell ref="CW50:DI50"/>
    <mergeCell ref="DJ50:DU50"/>
  </mergeCells>
  <pageMargins left="0.78740157480314965" right="0.70866141732283472" top="0.78740157480314965" bottom="0.39370078740157483" header="0.19685039370078741" footer="0.19685039370078741"/>
  <pageSetup paperSize="9" orientation="landscape" r:id="rId1"/>
  <headerFooter alignWithMargins="0"/>
  <rowBreaks count="2" manualBreakCount="2">
    <brk id="22" max="124" man="1"/>
    <brk id="38" max="124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T18"/>
  <sheetViews>
    <sheetView view="pageBreakPreview" topLeftCell="A7" zoomScaleNormal="100" workbookViewId="0">
      <selection activeCell="ES58" sqref="ES58:GE58"/>
    </sheetView>
  </sheetViews>
  <sheetFormatPr defaultColWidth="0.88671875" defaultRowHeight="13.8" x14ac:dyDescent="0.25"/>
  <cols>
    <col min="1" max="121" width="0.88671875" style="65"/>
    <col min="122" max="122" width="2.44140625" style="65" customWidth="1"/>
    <col min="123" max="123" width="0.88671875" style="65"/>
    <col min="124" max="124" width="2.33203125" style="65" customWidth="1"/>
    <col min="125" max="377" width="0.88671875" style="65"/>
    <col min="378" max="378" width="2.44140625" style="65" customWidth="1"/>
    <col min="379" max="379" width="0.88671875" style="65"/>
    <col min="380" max="380" width="2.33203125" style="65" customWidth="1"/>
    <col min="381" max="633" width="0.88671875" style="65"/>
    <col min="634" max="634" width="2.44140625" style="65" customWidth="1"/>
    <col min="635" max="635" width="0.88671875" style="65"/>
    <col min="636" max="636" width="2.33203125" style="65" customWidth="1"/>
    <col min="637" max="889" width="0.88671875" style="65"/>
    <col min="890" max="890" width="2.44140625" style="65" customWidth="1"/>
    <col min="891" max="891" width="0.88671875" style="65"/>
    <col min="892" max="892" width="2.33203125" style="65" customWidth="1"/>
    <col min="893" max="1145" width="0.88671875" style="65"/>
    <col min="1146" max="1146" width="2.44140625" style="65" customWidth="1"/>
    <col min="1147" max="1147" width="0.88671875" style="65"/>
    <col min="1148" max="1148" width="2.33203125" style="65" customWidth="1"/>
    <col min="1149" max="1401" width="0.88671875" style="65"/>
    <col min="1402" max="1402" width="2.44140625" style="65" customWidth="1"/>
    <col min="1403" max="1403" width="0.88671875" style="65"/>
    <col min="1404" max="1404" width="2.33203125" style="65" customWidth="1"/>
    <col min="1405" max="1657" width="0.88671875" style="65"/>
    <col min="1658" max="1658" width="2.44140625" style="65" customWidth="1"/>
    <col min="1659" max="1659" width="0.88671875" style="65"/>
    <col min="1660" max="1660" width="2.33203125" style="65" customWidth="1"/>
    <col min="1661" max="1913" width="0.88671875" style="65"/>
    <col min="1914" max="1914" width="2.44140625" style="65" customWidth="1"/>
    <col min="1915" max="1915" width="0.88671875" style="65"/>
    <col min="1916" max="1916" width="2.33203125" style="65" customWidth="1"/>
    <col min="1917" max="2169" width="0.88671875" style="65"/>
    <col min="2170" max="2170" width="2.44140625" style="65" customWidth="1"/>
    <col min="2171" max="2171" width="0.88671875" style="65"/>
    <col min="2172" max="2172" width="2.33203125" style="65" customWidth="1"/>
    <col min="2173" max="2425" width="0.88671875" style="65"/>
    <col min="2426" max="2426" width="2.44140625" style="65" customWidth="1"/>
    <col min="2427" max="2427" width="0.88671875" style="65"/>
    <col min="2428" max="2428" width="2.33203125" style="65" customWidth="1"/>
    <col min="2429" max="2681" width="0.88671875" style="65"/>
    <col min="2682" max="2682" width="2.44140625" style="65" customWidth="1"/>
    <col min="2683" max="2683" width="0.88671875" style="65"/>
    <col min="2684" max="2684" width="2.33203125" style="65" customWidth="1"/>
    <col min="2685" max="2937" width="0.88671875" style="65"/>
    <col min="2938" max="2938" width="2.44140625" style="65" customWidth="1"/>
    <col min="2939" max="2939" width="0.88671875" style="65"/>
    <col min="2940" max="2940" width="2.33203125" style="65" customWidth="1"/>
    <col min="2941" max="3193" width="0.88671875" style="65"/>
    <col min="3194" max="3194" width="2.44140625" style="65" customWidth="1"/>
    <col min="3195" max="3195" width="0.88671875" style="65"/>
    <col min="3196" max="3196" width="2.33203125" style="65" customWidth="1"/>
    <col min="3197" max="3449" width="0.88671875" style="65"/>
    <col min="3450" max="3450" width="2.44140625" style="65" customWidth="1"/>
    <col min="3451" max="3451" width="0.88671875" style="65"/>
    <col min="3452" max="3452" width="2.33203125" style="65" customWidth="1"/>
    <col min="3453" max="3705" width="0.88671875" style="65"/>
    <col min="3706" max="3706" width="2.44140625" style="65" customWidth="1"/>
    <col min="3707" max="3707" width="0.88671875" style="65"/>
    <col min="3708" max="3708" width="2.33203125" style="65" customWidth="1"/>
    <col min="3709" max="3961" width="0.88671875" style="65"/>
    <col min="3962" max="3962" width="2.44140625" style="65" customWidth="1"/>
    <col min="3963" max="3963" width="0.88671875" style="65"/>
    <col min="3964" max="3964" width="2.33203125" style="65" customWidth="1"/>
    <col min="3965" max="4217" width="0.88671875" style="65"/>
    <col min="4218" max="4218" width="2.44140625" style="65" customWidth="1"/>
    <col min="4219" max="4219" width="0.88671875" style="65"/>
    <col min="4220" max="4220" width="2.33203125" style="65" customWidth="1"/>
    <col min="4221" max="4473" width="0.88671875" style="65"/>
    <col min="4474" max="4474" width="2.44140625" style="65" customWidth="1"/>
    <col min="4475" max="4475" width="0.88671875" style="65"/>
    <col min="4476" max="4476" width="2.33203125" style="65" customWidth="1"/>
    <col min="4477" max="4729" width="0.88671875" style="65"/>
    <col min="4730" max="4730" width="2.44140625" style="65" customWidth="1"/>
    <col min="4731" max="4731" width="0.88671875" style="65"/>
    <col min="4732" max="4732" width="2.33203125" style="65" customWidth="1"/>
    <col min="4733" max="4985" width="0.88671875" style="65"/>
    <col min="4986" max="4986" width="2.44140625" style="65" customWidth="1"/>
    <col min="4987" max="4987" width="0.88671875" style="65"/>
    <col min="4988" max="4988" width="2.33203125" style="65" customWidth="1"/>
    <col min="4989" max="5241" width="0.88671875" style="65"/>
    <col min="5242" max="5242" width="2.44140625" style="65" customWidth="1"/>
    <col min="5243" max="5243" width="0.88671875" style="65"/>
    <col min="5244" max="5244" width="2.33203125" style="65" customWidth="1"/>
    <col min="5245" max="5497" width="0.88671875" style="65"/>
    <col min="5498" max="5498" width="2.44140625" style="65" customWidth="1"/>
    <col min="5499" max="5499" width="0.88671875" style="65"/>
    <col min="5500" max="5500" width="2.33203125" style="65" customWidth="1"/>
    <col min="5501" max="5753" width="0.88671875" style="65"/>
    <col min="5754" max="5754" width="2.44140625" style="65" customWidth="1"/>
    <col min="5755" max="5755" width="0.88671875" style="65"/>
    <col min="5756" max="5756" width="2.33203125" style="65" customWidth="1"/>
    <col min="5757" max="6009" width="0.88671875" style="65"/>
    <col min="6010" max="6010" width="2.44140625" style="65" customWidth="1"/>
    <col min="6011" max="6011" width="0.88671875" style="65"/>
    <col min="6012" max="6012" width="2.33203125" style="65" customWidth="1"/>
    <col min="6013" max="6265" width="0.88671875" style="65"/>
    <col min="6266" max="6266" width="2.44140625" style="65" customWidth="1"/>
    <col min="6267" max="6267" width="0.88671875" style="65"/>
    <col min="6268" max="6268" width="2.33203125" style="65" customWidth="1"/>
    <col min="6269" max="6521" width="0.88671875" style="65"/>
    <col min="6522" max="6522" width="2.44140625" style="65" customWidth="1"/>
    <col min="6523" max="6523" width="0.88671875" style="65"/>
    <col min="6524" max="6524" width="2.33203125" style="65" customWidth="1"/>
    <col min="6525" max="6777" width="0.88671875" style="65"/>
    <col min="6778" max="6778" width="2.44140625" style="65" customWidth="1"/>
    <col min="6779" max="6779" width="0.88671875" style="65"/>
    <col min="6780" max="6780" width="2.33203125" style="65" customWidth="1"/>
    <col min="6781" max="7033" width="0.88671875" style="65"/>
    <col min="7034" max="7034" width="2.44140625" style="65" customWidth="1"/>
    <col min="7035" max="7035" width="0.88671875" style="65"/>
    <col min="7036" max="7036" width="2.33203125" style="65" customWidth="1"/>
    <col min="7037" max="7289" width="0.88671875" style="65"/>
    <col min="7290" max="7290" width="2.44140625" style="65" customWidth="1"/>
    <col min="7291" max="7291" width="0.88671875" style="65"/>
    <col min="7292" max="7292" width="2.33203125" style="65" customWidth="1"/>
    <col min="7293" max="7545" width="0.88671875" style="65"/>
    <col min="7546" max="7546" width="2.44140625" style="65" customWidth="1"/>
    <col min="7547" max="7547" width="0.88671875" style="65"/>
    <col min="7548" max="7548" width="2.33203125" style="65" customWidth="1"/>
    <col min="7549" max="7801" width="0.88671875" style="65"/>
    <col min="7802" max="7802" width="2.44140625" style="65" customWidth="1"/>
    <col min="7803" max="7803" width="0.88671875" style="65"/>
    <col min="7804" max="7804" width="2.33203125" style="65" customWidth="1"/>
    <col min="7805" max="8057" width="0.88671875" style="65"/>
    <col min="8058" max="8058" width="2.44140625" style="65" customWidth="1"/>
    <col min="8059" max="8059" width="0.88671875" style="65"/>
    <col min="8060" max="8060" width="2.33203125" style="65" customWidth="1"/>
    <col min="8061" max="8313" width="0.88671875" style="65"/>
    <col min="8314" max="8314" width="2.44140625" style="65" customWidth="1"/>
    <col min="8315" max="8315" width="0.88671875" style="65"/>
    <col min="8316" max="8316" width="2.33203125" style="65" customWidth="1"/>
    <col min="8317" max="8569" width="0.88671875" style="65"/>
    <col min="8570" max="8570" width="2.44140625" style="65" customWidth="1"/>
    <col min="8571" max="8571" width="0.88671875" style="65"/>
    <col min="8572" max="8572" width="2.33203125" style="65" customWidth="1"/>
    <col min="8573" max="8825" width="0.88671875" style="65"/>
    <col min="8826" max="8826" width="2.44140625" style="65" customWidth="1"/>
    <col min="8827" max="8827" width="0.88671875" style="65"/>
    <col min="8828" max="8828" width="2.33203125" style="65" customWidth="1"/>
    <col min="8829" max="9081" width="0.88671875" style="65"/>
    <col min="9082" max="9082" width="2.44140625" style="65" customWidth="1"/>
    <col min="9083" max="9083" width="0.88671875" style="65"/>
    <col min="9084" max="9084" width="2.33203125" style="65" customWidth="1"/>
    <col min="9085" max="9337" width="0.88671875" style="65"/>
    <col min="9338" max="9338" width="2.44140625" style="65" customWidth="1"/>
    <col min="9339" max="9339" width="0.88671875" style="65"/>
    <col min="9340" max="9340" width="2.33203125" style="65" customWidth="1"/>
    <col min="9341" max="9593" width="0.88671875" style="65"/>
    <col min="9594" max="9594" width="2.44140625" style="65" customWidth="1"/>
    <col min="9595" max="9595" width="0.88671875" style="65"/>
    <col min="9596" max="9596" width="2.33203125" style="65" customWidth="1"/>
    <col min="9597" max="9849" width="0.88671875" style="65"/>
    <col min="9850" max="9850" width="2.44140625" style="65" customWidth="1"/>
    <col min="9851" max="9851" width="0.88671875" style="65"/>
    <col min="9852" max="9852" width="2.33203125" style="65" customWidth="1"/>
    <col min="9853" max="10105" width="0.88671875" style="65"/>
    <col min="10106" max="10106" width="2.44140625" style="65" customWidth="1"/>
    <col min="10107" max="10107" width="0.88671875" style="65"/>
    <col min="10108" max="10108" width="2.33203125" style="65" customWidth="1"/>
    <col min="10109" max="10361" width="0.88671875" style="65"/>
    <col min="10362" max="10362" width="2.44140625" style="65" customWidth="1"/>
    <col min="10363" max="10363" width="0.88671875" style="65"/>
    <col min="10364" max="10364" width="2.33203125" style="65" customWidth="1"/>
    <col min="10365" max="10617" width="0.88671875" style="65"/>
    <col min="10618" max="10618" width="2.44140625" style="65" customWidth="1"/>
    <col min="10619" max="10619" width="0.88671875" style="65"/>
    <col min="10620" max="10620" width="2.33203125" style="65" customWidth="1"/>
    <col min="10621" max="10873" width="0.88671875" style="65"/>
    <col min="10874" max="10874" width="2.44140625" style="65" customWidth="1"/>
    <col min="10875" max="10875" width="0.88671875" style="65"/>
    <col min="10876" max="10876" width="2.33203125" style="65" customWidth="1"/>
    <col min="10877" max="11129" width="0.88671875" style="65"/>
    <col min="11130" max="11130" width="2.44140625" style="65" customWidth="1"/>
    <col min="11131" max="11131" width="0.88671875" style="65"/>
    <col min="11132" max="11132" width="2.33203125" style="65" customWidth="1"/>
    <col min="11133" max="11385" width="0.88671875" style="65"/>
    <col min="11386" max="11386" width="2.44140625" style="65" customWidth="1"/>
    <col min="11387" max="11387" width="0.88671875" style="65"/>
    <col min="11388" max="11388" width="2.33203125" style="65" customWidth="1"/>
    <col min="11389" max="11641" width="0.88671875" style="65"/>
    <col min="11642" max="11642" width="2.44140625" style="65" customWidth="1"/>
    <col min="11643" max="11643" width="0.88671875" style="65"/>
    <col min="11644" max="11644" width="2.33203125" style="65" customWidth="1"/>
    <col min="11645" max="11897" width="0.88671875" style="65"/>
    <col min="11898" max="11898" width="2.44140625" style="65" customWidth="1"/>
    <col min="11899" max="11899" width="0.88671875" style="65"/>
    <col min="11900" max="11900" width="2.33203125" style="65" customWidth="1"/>
    <col min="11901" max="12153" width="0.88671875" style="65"/>
    <col min="12154" max="12154" width="2.44140625" style="65" customWidth="1"/>
    <col min="12155" max="12155" width="0.88671875" style="65"/>
    <col min="12156" max="12156" width="2.33203125" style="65" customWidth="1"/>
    <col min="12157" max="12409" width="0.88671875" style="65"/>
    <col min="12410" max="12410" width="2.44140625" style="65" customWidth="1"/>
    <col min="12411" max="12411" width="0.88671875" style="65"/>
    <col min="12412" max="12412" width="2.33203125" style="65" customWidth="1"/>
    <col min="12413" max="12665" width="0.88671875" style="65"/>
    <col min="12666" max="12666" width="2.44140625" style="65" customWidth="1"/>
    <col min="12667" max="12667" width="0.88671875" style="65"/>
    <col min="12668" max="12668" width="2.33203125" style="65" customWidth="1"/>
    <col min="12669" max="12921" width="0.88671875" style="65"/>
    <col min="12922" max="12922" width="2.44140625" style="65" customWidth="1"/>
    <col min="12923" max="12923" width="0.88671875" style="65"/>
    <col min="12924" max="12924" width="2.33203125" style="65" customWidth="1"/>
    <col min="12925" max="13177" width="0.88671875" style="65"/>
    <col min="13178" max="13178" width="2.44140625" style="65" customWidth="1"/>
    <col min="13179" max="13179" width="0.88671875" style="65"/>
    <col min="13180" max="13180" width="2.33203125" style="65" customWidth="1"/>
    <col min="13181" max="13433" width="0.88671875" style="65"/>
    <col min="13434" max="13434" width="2.44140625" style="65" customWidth="1"/>
    <col min="13435" max="13435" width="0.88671875" style="65"/>
    <col min="13436" max="13436" width="2.33203125" style="65" customWidth="1"/>
    <col min="13437" max="13689" width="0.88671875" style="65"/>
    <col min="13690" max="13690" width="2.44140625" style="65" customWidth="1"/>
    <col min="13691" max="13691" width="0.88671875" style="65"/>
    <col min="13692" max="13692" width="2.33203125" style="65" customWidth="1"/>
    <col min="13693" max="13945" width="0.88671875" style="65"/>
    <col min="13946" max="13946" width="2.44140625" style="65" customWidth="1"/>
    <col min="13947" max="13947" width="0.88671875" style="65"/>
    <col min="13948" max="13948" width="2.33203125" style="65" customWidth="1"/>
    <col min="13949" max="14201" width="0.88671875" style="65"/>
    <col min="14202" max="14202" width="2.44140625" style="65" customWidth="1"/>
    <col min="14203" max="14203" width="0.88671875" style="65"/>
    <col min="14204" max="14204" width="2.33203125" style="65" customWidth="1"/>
    <col min="14205" max="14457" width="0.88671875" style="65"/>
    <col min="14458" max="14458" width="2.44140625" style="65" customWidth="1"/>
    <col min="14459" max="14459" width="0.88671875" style="65"/>
    <col min="14460" max="14460" width="2.33203125" style="65" customWidth="1"/>
    <col min="14461" max="14713" width="0.88671875" style="65"/>
    <col min="14714" max="14714" width="2.44140625" style="65" customWidth="1"/>
    <col min="14715" max="14715" width="0.88671875" style="65"/>
    <col min="14716" max="14716" width="2.33203125" style="65" customWidth="1"/>
    <col min="14717" max="14969" width="0.88671875" style="65"/>
    <col min="14970" max="14970" width="2.44140625" style="65" customWidth="1"/>
    <col min="14971" max="14971" width="0.88671875" style="65"/>
    <col min="14972" max="14972" width="2.33203125" style="65" customWidth="1"/>
    <col min="14973" max="15225" width="0.88671875" style="65"/>
    <col min="15226" max="15226" width="2.44140625" style="65" customWidth="1"/>
    <col min="15227" max="15227" width="0.88671875" style="65"/>
    <col min="15228" max="15228" width="2.33203125" style="65" customWidth="1"/>
    <col min="15229" max="15481" width="0.88671875" style="65"/>
    <col min="15482" max="15482" width="2.44140625" style="65" customWidth="1"/>
    <col min="15483" max="15483" width="0.88671875" style="65"/>
    <col min="15484" max="15484" width="2.33203125" style="65" customWidth="1"/>
    <col min="15485" max="15737" width="0.88671875" style="65"/>
    <col min="15738" max="15738" width="2.44140625" style="65" customWidth="1"/>
    <col min="15739" max="15739" width="0.88671875" style="65"/>
    <col min="15740" max="15740" width="2.33203125" style="65" customWidth="1"/>
    <col min="15741" max="15993" width="0.88671875" style="65"/>
    <col min="15994" max="15994" width="2.44140625" style="65" customWidth="1"/>
    <col min="15995" max="15995" width="0.88671875" style="65"/>
    <col min="15996" max="15996" width="2.33203125" style="65" customWidth="1"/>
    <col min="15997" max="16249" width="0.88671875" style="65"/>
    <col min="16250" max="16250" width="2.44140625" style="65" customWidth="1"/>
    <col min="16251" max="16251" width="0.88671875" style="65"/>
    <col min="16252" max="16252" width="2.33203125" style="65" customWidth="1"/>
    <col min="16253" max="16384" width="0.88671875" style="65"/>
  </cols>
  <sheetData>
    <row r="1" spans="1:124" s="62" customFormat="1" ht="3" customHeight="1" x14ac:dyDescent="0.25"/>
    <row r="2" spans="1:124" s="62" customFormat="1" x14ac:dyDescent="0.25">
      <c r="A2" s="62" t="s">
        <v>533</v>
      </c>
    </row>
    <row r="3" spans="1:124" s="62" customFormat="1" ht="18" customHeight="1" x14ac:dyDescent="0.25">
      <c r="A3" s="62" t="s">
        <v>534</v>
      </c>
    </row>
    <row r="4" spans="1:124" s="62" customFormat="1" ht="12.75" customHeight="1" x14ac:dyDescent="0.25"/>
    <row r="5" spans="1:124" s="63" customFormat="1" ht="16.5" customHeight="1" x14ac:dyDescent="0.25">
      <c r="A5" s="292" t="s">
        <v>278</v>
      </c>
      <c r="B5" s="293"/>
      <c r="C5" s="293"/>
      <c r="D5" s="293"/>
      <c r="E5" s="293"/>
      <c r="F5" s="294"/>
      <c r="G5" s="292" t="s">
        <v>448</v>
      </c>
      <c r="H5" s="293"/>
      <c r="I5" s="293"/>
      <c r="J5" s="293"/>
      <c r="K5" s="293"/>
      <c r="L5" s="293"/>
      <c r="M5" s="293"/>
      <c r="N5" s="293"/>
      <c r="O5" s="293"/>
      <c r="P5" s="293"/>
      <c r="Q5" s="293"/>
      <c r="R5" s="293"/>
      <c r="S5" s="293"/>
      <c r="T5" s="293"/>
      <c r="U5" s="293"/>
      <c r="V5" s="293"/>
      <c r="W5" s="293"/>
      <c r="X5" s="293"/>
      <c r="Y5" s="294"/>
      <c r="Z5" s="292" t="s">
        <v>535</v>
      </c>
      <c r="AA5" s="293"/>
      <c r="AB5" s="293"/>
      <c r="AC5" s="293"/>
      <c r="AD5" s="293"/>
      <c r="AE5" s="293"/>
      <c r="AF5" s="293"/>
      <c r="AG5" s="293"/>
      <c r="AH5" s="293"/>
      <c r="AI5" s="293"/>
      <c r="AJ5" s="293"/>
      <c r="AK5" s="293"/>
      <c r="AL5" s="294"/>
      <c r="AM5" s="292" t="s">
        <v>536</v>
      </c>
      <c r="AN5" s="293"/>
      <c r="AO5" s="293"/>
      <c r="AP5" s="293"/>
      <c r="AQ5" s="293"/>
      <c r="AR5" s="293"/>
      <c r="AS5" s="293"/>
      <c r="AT5" s="293"/>
      <c r="AU5" s="293"/>
      <c r="AV5" s="293"/>
      <c r="AW5" s="293"/>
      <c r="AX5" s="293"/>
      <c r="AY5" s="294"/>
      <c r="AZ5" s="292" t="s">
        <v>537</v>
      </c>
      <c r="BA5" s="293"/>
      <c r="BB5" s="293"/>
      <c r="BC5" s="293"/>
      <c r="BD5" s="293"/>
      <c r="BE5" s="293"/>
      <c r="BF5" s="293"/>
      <c r="BG5" s="293"/>
      <c r="BH5" s="293"/>
      <c r="BI5" s="293"/>
      <c r="BJ5" s="293"/>
      <c r="BK5" s="293"/>
      <c r="BL5" s="292" t="s">
        <v>538</v>
      </c>
      <c r="BM5" s="293"/>
      <c r="BN5" s="293"/>
      <c r="BO5" s="293"/>
      <c r="BP5" s="293"/>
      <c r="BQ5" s="293"/>
      <c r="BR5" s="293"/>
      <c r="BS5" s="293"/>
      <c r="BT5" s="293"/>
      <c r="BU5" s="293"/>
      <c r="BV5" s="293"/>
      <c r="BW5" s="294"/>
      <c r="BX5" s="285" t="s">
        <v>428</v>
      </c>
      <c r="BY5" s="286"/>
      <c r="BZ5" s="286"/>
      <c r="CA5" s="286"/>
      <c r="CB5" s="286"/>
      <c r="CC5" s="286"/>
      <c r="CD5" s="286"/>
      <c r="CE5" s="286"/>
      <c r="CF5" s="286"/>
      <c r="CG5" s="286"/>
      <c r="CH5" s="286"/>
      <c r="CI5" s="286"/>
      <c r="CJ5" s="286"/>
      <c r="CK5" s="286"/>
      <c r="CL5" s="286"/>
      <c r="CM5" s="286"/>
      <c r="CN5" s="286"/>
      <c r="CO5" s="286"/>
      <c r="CP5" s="286"/>
      <c r="CQ5" s="286"/>
      <c r="CR5" s="286"/>
      <c r="CS5" s="286"/>
      <c r="CT5" s="286"/>
      <c r="CU5" s="286"/>
      <c r="CV5" s="286"/>
      <c r="CW5" s="286"/>
      <c r="CX5" s="286"/>
      <c r="CY5" s="286"/>
      <c r="CZ5" s="286"/>
      <c r="DA5" s="286"/>
      <c r="DB5" s="286"/>
      <c r="DC5" s="286"/>
      <c r="DD5" s="286"/>
      <c r="DE5" s="286"/>
      <c r="DF5" s="286"/>
      <c r="DG5" s="286"/>
      <c r="DH5" s="286"/>
      <c r="DI5" s="286"/>
      <c r="DJ5" s="286"/>
      <c r="DK5" s="286"/>
      <c r="DL5" s="286"/>
      <c r="DM5" s="286"/>
      <c r="DN5" s="286"/>
      <c r="DO5" s="286"/>
      <c r="DP5" s="286"/>
      <c r="DQ5" s="286"/>
      <c r="DR5" s="286"/>
      <c r="DS5" s="286"/>
      <c r="DT5" s="287"/>
    </row>
    <row r="6" spans="1:124" s="63" customFormat="1" ht="85.5" customHeight="1" x14ac:dyDescent="0.25">
      <c r="A6" s="295"/>
      <c r="B6" s="296"/>
      <c r="C6" s="296"/>
      <c r="D6" s="296"/>
      <c r="E6" s="296"/>
      <c r="F6" s="297"/>
      <c r="G6" s="295"/>
      <c r="H6" s="296"/>
      <c r="I6" s="296"/>
      <c r="J6" s="296"/>
      <c r="K6" s="296"/>
      <c r="L6" s="296"/>
      <c r="M6" s="296"/>
      <c r="N6" s="296"/>
      <c r="O6" s="296"/>
      <c r="P6" s="296"/>
      <c r="Q6" s="296"/>
      <c r="R6" s="296"/>
      <c r="S6" s="296"/>
      <c r="T6" s="296"/>
      <c r="U6" s="296"/>
      <c r="V6" s="296"/>
      <c r="W6" s="296"/>
      <c r="X6" s="296"/>
      <c r="Y6" s="297"/>
      <c r="Z6" s="295"/>
      <c r="AA6" s="296"/>
      <c r="AB6" s="296"/>
      <c r="AC6" s="296"/>
      <c r="AD6" s="296"/>
      <c r="AE6" s="296"/>
      <c r="AF6" s="296"/>
      <c r="AG6" s="296"/>
      <c r="AH6" s="296"/>
      <c r="AI6" s="296"/>
      <c r="AJ6" s="296"/>
      <c r="AK6" s="296"/>
      <c r="AL6" s="297"/>
      <c r="AM6" s="295"/>
      <c r="AN6" s="296"/>
      <c r="AO6" s="296"/>
      <c r="AP6" s="296"/>
      <c r="AQ6" s="296"/>
      <c r="AR6" s="296"/>
      <c r="AS6" s="296"/>
      <c r="AT6" s="296"/>
      <c r="AU6" s="296"/>
      <c r="AV6" s="296"/>
      <c r="AW6" s="296"/>
      <c r="AX6" s="296"/>
      <c r="AY6" s="297"/>
      <c r="AZ6" s="295"/>
      <c r="BA6" s="296"/>
      <c r="BB6" s="296"/>
      <c r="BC6" s="296"/>
      <c r="BD6" s="296"/>
      <c r="BE6" s="296"/>
      <c r="BF6" s="296"/>
      <c r="BG6" s="296"/>
      <c r="BH6" s="296"/>
      <c r="BI6" s="296"/>
      <c r="BJ6" s="296"/>
      <c r="BK6" s="296"/>
      <c r="BL6" s="295"/>
      <c r="BM6" s="296"/>
      <c r="BN6" s="296"/>
      <c r="BO6" s="296"/>
      <c r="BP6" s="296"/>
      <c r="BQ6" s="296"/>
      <c r="BR6" s="296"/>
      <c r="BS6" s="296"/>
      <c r="BT6" s="296"/>
      <c r="BU6" s="296"/>
      <c r="BV6" s="296"/>
      <c r="BW6" s="297"/>
      <c r="BX6" s="282" t="s">
        <v>492</v>
      </c>
      <c r="BY6" s="257"/>
      <c r="BZ6" s="257"/>
      <c r="CA6" s="257"/>
      <c r="CB6" s="257"/>
      <c r="CC6" s="257"/>
      <c r="CD6" s="257"/>
      <c r="CE6" s="257"/>
      <c r="CF6" s="257"/>
      <c r="CG6" s="257"/>
      <c r="CH6" s="257"/>
      <c r="CI6" s="257"/>
      <c r="CJ6" s="258"/>
      <c r="CK6" s="282" t="s">
        <v>430</v>
      </c>
      <c r="CL6" s="257"/>
      <c r="CM6" s="257"/>
      <c r="CN6" s="257"/>
      <c r="CO6" s="257"/>
      <c r="CP6" s="257"/>
      <c r="CQ6" s="257"/>
      <c r="CR6" s="257"/>
      <c r="CS6" s="257"/>
      <c r="CT6" s="257"/>
      <c r="CU6" s="257"/>
      <c r="CV6" s="257"/>
      <c r="CW6" s="257"/>
      <c r="CX6" s="257"/>
      <c r="CY6" s="258"/>
      <c r="CZ6" s="285" t="s">
        <v>431</v>
      </c>
      <c r="DA6" s="262"/>
      <c r="DB6" s="262"/>
      <c r="DC6" s="262"/>
      <c r="DD6" s="262"/>
      <c r="DE6" s="262"/>
      <c r="DF6" s="262"/>
      <c r="DG6" s="262"/>
      <c r="DH6" s="262"/>
      <c r="DI6" s="262"/>
      <c r="DJ6" s="262"/>
      <c r="DK6" s="262"/>
      <c r="DL6" s="262"/>
      <c r="DM6" s="262"/>
      <c r="DN6" s="262"/>
      <c r="DO6" s="262"/>
      <c r="DP6" s="262"/>
      <c r="DQ6" s="262"/>
      <c r="DR6" s="262"/>
      <c r="DS6" s="262"/>
      <c r="DT6" s="263"/>
    </row>
    <row r="7" spans="1:124" s="63" customFormat="1" ht="28.5" customHeight="1" x14ac:dyDescent="0.25">
      <c r="A7" s="298"/>
      <c r="B7" s="299"/>
      <c r="C7" s="299"/>
      <c r="D7" s="299"/>
      <c r="E7" s="299"/>
      <c r="F7" s="300"/>
      <c r="G7" s="298"/>
      <c r="H7" s="299"/>
      <c r="I7" s="299"/>
      <c r="J7" s="299"/>
      <c r="K7" s="299"/>
      <c r="L7" s="299"/>
      <c r="M7" s="299"/>
      <c r="N7" s="299"/>
      <c r="O7" s="299"/>
      <c r="P7" s="299"/>
      <c r="Q7" s="299"/>
      <c r="R7" s="299"/>
      <c r="S7" s="299"/>
      <c r="T7" s="299"/>
      <c r="U7" s="299"/>
      <c r="V7" s="299"/>
      <c r="W7" s="299"/>
      <c r="X7" s="299"/>
      <c r="Y7" s="300"/>
      <c r="Z7" s="298"/>
      <c r="AA7" s="299"/>
      <c r="AB7" s="299"/>
      <c r="AC7" s="299"/>
      <c r="AD7" s="299"/>
      <c r="AE7" s="299"/>
      <c r="AF7" s="299"/>
      <c r="AG7" s="299"/>
      <c r="AH7" s="299"/>
      <c r="AI7" s="299"/>
      <c r="AJ7" s="299"/>
      <c r="AK7" s="299"/>
      <c r="AL7" s="300"/>
      <c r="AM7" s="298"/>
      <c r="AN7" s="299"/>
      <c r="AO7" s="299"/>
      <c r="AP7" s="299"/>
      <c r="AQ7" s="299"/>
      <c r="AR7" s="299"/>
      <c r="AS7" s="299"/>
      <c r="AT7" s="299"/>
      <c r="AU7" s="299"/>
      <c r="AV7" s="299"/>
      <c r="AW7" s="299"/>
      <c r="AX7" s="299"/>
      <c r="AY7" s="300"/>
      <c r="AZ7" s="298"/>
      <c r="BA7" s="299"/>
      <c r="BB7" s="299"/>
      <c r="BC7" s="299"/>
      <c r="BD7" s="299"/>
      <c r="BE7" s="299"/>
      <c r="BF7" s="299"/>
      <c r="BG7" s="299"/>
      <c r="BH7" s="299"/>
      <c r="BI7" s="299"/>
      <c r="BJ7" s="299"/>
      <c r="BK7" s="299"/>
      <c r="BL7" s="298"/>
      <c r="BM7" s="299"/>
      <c r="BN7" s="299"/>
      <c r="BO7" s="299"/>
      <c r="BP7" s="299"/>
      <c r="BQ7" s="299"/>
      <c r="BR7" s="299"/>
      <c r="BS7" s="299"/>
      <c r="BT7" s="299"/>
      <c r="BU7" s="299"/>
      <c r="BV7" s="299"/>
      <c r="BW7" s="300"/>
      <c r="BX7" s="259"/>
      <c r="BY7" s="260"/>
      <c r="BZ7" s="260"/>
      <c r="CA7" s="260"/>
      <c r="CB7" s="260"/>
      <c r="CC7" s="260"/>
      <c r="CD7" s="260"/>
      <c r="CE7" s="260"/>
      <c r="CF7" s="260"/>
      <c r="CG7" s="260"/>
      <c r="CH7" s="260"/>
      <c r="CI7" s="260"/>
      <c r="CJ7" s="261"/>
      <c r="CK7" s="259"/>
      <c r="CL7" s="260"/>
      <c r="CM7" s="260"/>
      <c r="CN7" s="260"/>
      <c r="CO7" s="260"/>
      <c r="CP7" s="260"/>
      <c r="CQ7" s="260"/>
      <c r="CR7" s="260"/>
      <c r="CS7" s="260"/>
      <c r="CT7" s="260"/>
      <c r="CU7" s="260"/>
      <c r="CV7" s="260"/>
      <c r="CW7" s="260"/>
      <c r="CX7" s="260"/>
      <c r="CY7" s="261"/>
      <c r="CZ7" s="285" t="s">
        <v>435</v>
      </c>
      <c r="DA7" s="286"/>
      <c r="DB7" s="286"/>
      <c r="DC7" s="286"/>
      <c r="DD7" s="286"/>
      <c r="DE7" s="286"/>
      <c r="DF7" s="286"/>
      <c r="DG7" s="286"/>
      <c r="DH7" s="286"/>
      <c r="DI7" s="286"/>
      <c r="DJ7" s="287"/>
      <c r="DK7" s="285" t="s">
        <v>466</v>
      </c>
      <c r="DL7" s="286"/>
      <c r="DM7" s="286"/>
      <c r="DN7" s="286"/>
      <c r="DO7" s="286"/>
      <c r="DP7" s="286"/>
      <c r="DQ7" s="286"/>
      <c r="DR7" s="286"/>
      <c r="DS7" s="286"/>
      <c r="DT7" s="287"/>
    </row>
    <row r="8" spans="1:124" s="64" customFormat="1" ht="13.2" x14ac:dyDescent="0.3">
      <c r="A8" s="279">
        <v>1</v>
      </c>
      <c r="B8" s="280"/>
      <c r="C8" s="280"/>
      <c r="D8" s="280"/>
      <c r="E8" s="280"/>
      <c r="F8" s="281"/>
      <c r="G8" s="279">
        <v>2</v>
      </c>
      <c r="H8" s="280"/>
      <c r="I8" s="280"/>
      <c r="J8" s="280"/>
      <c r="K8" s="280"/>
      <c r="L8" s="280"/>
      <c r="M8" s="280"/>
      <c r="N8" s="280"/>
      <c r="O8" s="280"/>
      <c r="P8" s="280"/>
      <c r="Q8" s="280"/>
      <c r="R8" s="280"/>
      <c r="S8" s="280"/>
      <c r="T8" s="280"/>
      <c r="U8" s="280"/>
      <c r="V8" s="280"/>
      <c r="W8" s="280"/>
      <c r="X8" s="280"/>
      <c r="Y8" s="281"/>
      <c r="Z8" s="279">
        <v>3</v>
      </c>
      <c r="AA8" s="280"/>
      <c r="AB8" s="280"/>
      <c r="AC8" s="280"/>
      <c r="AD8" s="280"/>
      <c r="AE8" s="280"/>
      <c r="AF8" s="280"/>
      <c r="AG8" s="280"/>
      <c r="AH8" s="280"/>
      <c r="AI8" s="280"/>
      <c r="AJ8" s="280"/>
      <c r="AK8" s="280"/>
      <c r="AL8" s="281"/>
      <c r="AM8" s="279">
        <v>4</v>
      </c>
      <c r="AN8" s="280"/>
      <c r="AO8" s="280"/>
      <c r="AP8" s="280"/>
      <c r="AQ8" s="280"/>
      <c r="AR8" s="280"/>
      <c r="AS8" s="280"/>
      <c r="AT8" s="280"/>
      <c r="AU8" s="280"/>
      <c r="AV8" s="280"/>
      <c r="AW8" s="280"/>
      <c r="AX8" s="280"/>
      <c r="AY8" s="281"/>
      <c r="AZ8" s="279">
        <v>5</v>
      </c>
      <c r="BA8" s="280"/>
      <c r="BB8" s="280"/>
      <c r="BC8" s="280"/>
      <c r="BD8" s="280"/>
      <c r="BE8" s="280"/>
      <c r="BF8" s="280"/>
      <c r="BG8" s="280"/>
      <c r="BH8" s="280"/>
      <c r="BI8" s="280"/>
      <c r="BJ8" s="280"/>
      <c r="BK8" s="280"/>
      <c r="BL8" s="279">
        <v>6</v>
      </c>
      <c r="BM8" s="280"/>
      <c r="BN8" s="280"/>
      <c r="BO8" s="280"/>
      <c r="BP8" s="280"/>
      <c r="BQ8" s="280"/>
      <c r="BR8" s="280"/>
      <c r="BS8" s="280"/>
      <c r="BT8" s="280"/>
      <c r="BU8" s="280"/>
      <c r="BV8" s="280"/>
      <c r="BW8" s="281"/>
      <c r="BX8" s="279">
        <v>7</v>
      </c>
      <c r="BY8" s="280"/>
      <c r="BZ8" s="280"/>
      <c r="CA8" s="280"/>
      <c r="CB8" s="280"/>
      <c r="CC8" s="280"/>
      <c r="CD8" s="280"/>
      <c r="CE8" s="280"/>
      <c r="CF8" s="280"/>
      <c r="CG8" s="280"/>
      <c r="CH8" s="280"/>
      <c r="CI8" s="280"/>
      <c r="CJ8" s="281"/>
      <c r="CK8" s="279">
        <v>8</v>
      </c>
      <c r="CL8" s="280"/>
      <c r="CM8" s="280"/>
      <c r="CN8" s="280"/>
      <c r="CO8" s="280"/>
      <c r="CP8" s="280"/>
      <c r="CQ8" s="280"/>
      <c r="CR8" s="280"/>
      <c r="CS8" s="280"/>
      <c r="CT8" s="280"/>
      <c r="CU8" s="280"/>
      <c r="CV8" s="280"/>
      <c r="CW8" s="280"/>
      <c r="CX8" s="280"/>
      <c r="CY8" s="281"/>
      <c r="CZ8" s="279">
        <v>9</v>
      </c>
      <c r="DA8" s="280"/>
      <c r="DB8" s="280"/>
      <c r="DC8" s="280"/>
      <c r="DD8" s="280"/>
      <c r="DE8" s="280"/>
      <c r="DF8" s="280"/>
      <c r="DG8" s="280"/>
      <c r="DH8" s="280"/>
      <c r="DI8" s="280"/>
      <c r="DJ8" s="281"/>
      <c r="DK8" s="279">
        <v>10</v>
      </c>
      <c r="DL8" s="280"/>
      <c r="DM8" s="280"/>
      <c r="DN8" s="280"/>
      <c r="DO8" s="280"/>
      <c r="DP8" s="280"/>
      <c r="DQ8" s="280"/>
      <c r="DR8" s="280"/>
      <c r="DS8" s="280"/>
      <c r="DT8" s="281"/>
    </row>
    <row r="9" spans="1:124" s="61" customFormat="1" ht="52.5" customHeight="1" x14ac:dyDescent="0.3">
      <c r="A9" s="244" t="s">
        <v>35</v>
      </c>
      <c r="B9" s="245"/>
      <c r="C9" s="245"/>
      <c r="D9" s="245"/>
      <c r="E9" s="245"/>
      <c r="F9" s="246"/>
      <c r="G9" s="325" t="s">
        <v>539</v>
      </c>
      <c r="H9" s="277"/>
      <c r="I9" s="277"/>
      <c r="J9" s="277"/>
      <c r="K9" s="277"/>
      <c r="L9" s="277"/>
      <c r="M9" s="277"/>
      <c r="N9" s="277"/>
      <c r="O9" s="277"/>
      <c r="P9" s="277"/>
      <c r="Q9" s="277"/>
      <c r="R9" s="277"/>
      <c r="S9" s="277"/>
      <c r="T9" s="277"/>
      <c r="U9" s="277"/>
      <c r="V9" s="277"/>
      <c r="W9" s="277"/>
      <c r="X9" s="277"/>
      <c r="Y9" s="278"/>
      <c r="Z9" s="225">
        <v>5</v>
      </c>
      <c r="AA9" s="226"/>
      <c r="AB9" s="226"/>
      <c r="AC9" s="226"/>
      <c r="AD9" s="226"/>
      <c r="AE9" s="226"/>
      <c r="AF9" s="226"/>
      <c r="AG9" s="226"/>
      <c r="AH9" s="226"/>
      <c r="AI9" s="226"/>
      <c r="AJ9" s="226"/>
      <c r="AK9" s="226"/>
      <c r="AL9" s="227"/>
      <c r="AM9" s="225">
        <v>12</v>
      </c>
      <c r="AN9" s="226"/>
      <c r="AO9" s="226"/>
      <c r="AP9" s="226"/>
      <c r="AQ9" s="226"/>
      <c r="AR9" s="226"/>
      <c r="AS9" s="226"/>
      <c r="AT9" s="226"/>
      <c r="AU9" s="226"/>
      <c r="AV9" s="226"/>
      <c r="AW9" s="226"/>
      <c r="AX9" s="226"/>
      <c r="AY9" s="227"/>
      <c r="AZ9" s="236">
        <v>816.66665999999998</v>
      </c>
      <c r="BA9" s="242"/>
      <c r="BB9" s="242"/>
      <c r="BC9" s="242"/>
      <c r="BD9" s="242"/>
      <c r="BE9" s="242"/>
      <c r="BF9" s="242"/>
      <c r="BG9" s="242"/>
      <c r="BH9" s="242"/>
      <c r="BI9" s="242"/>
      <c r="BJ9" s="242"/>
      <c r="BK9" s="242"/>
      <c r="BL9" s="236">
        <f>Z9*AM9*AZ9</f>
        <v>48999.999599999996</v>
      </c>
      <c r="BM9" s="242"/>
      <c r="BN9" s="242"/>
      <c r="BO9" s="242"/>
      <c r="BP9" s="242"/>
      <c r="BQ9" s="242"/>
      <c r="BR9" s="242"/>
      <c r="BS9" s="242"/>
      <c r="BT9" s="242"/>
      <c r="BU9" s="242"/>
      <c r="BV9" s="242"/>
      <c r="BW9" s="243"/>
      <c r="BX9" s="236">
        <v>49000</v>
      </c>
      <c r="BY9" s="242"/>
      <c r="BZ9" s="242"/>
      <c r="CA9" s="242"/>
      <c r="CB9" s="242"/>
      <c r="CC9" s="242"/>
      <c r="CD9" s="242"/>
      <c r="CE9" s="242"/>
      <c r="CF9" s="242"/>
      <c r="CG9" s="242"/>
      <c r="CH9" s="242"/>
      <c r="CI9" s="242"/>
      <c r="CJ9" s="243"/>
      <c r="CK9" s="225">
        <v>0</v>
      </c>
      <c r="CL9" s="226"/>
      <c r="CM9" s="226"/>
      <c r="CN9" s="226"/>
      <c r="CO9" s="226"/>
      <c r="CP9" s="226"/>
      <c r="CQ9" s="226"/>
      <c r="CR9" s="226"/>
      <c r="CS9" s="226"/>
      <c r="CT9" s="226"/>
      <c r="CU9" s="226"/>
      <c r="CV9" s="226"/>
      <c r="CW9" s="226"/>
      <c r="CX9" s="226"/>
      <c r="CY9" s="227"/>
      <c r="CZ9" s="225">
        <v>0</v>
      </c>
      <c r="DA9" s="226"/>
      <c r="DB9" s="226"/>
      <c r="DC9" s="226"/>
      <c r="DD9" s="226"/>
      <c r="DE9" s="226"/>
      <c r="DF9" s="226"/>
      <c r="DG9" s="226"/>
      <c r="DH9" s="226"/>
      <c r="DI9" s="226"/>
      <c r="DJ9" s="227"/>
      <c r="DK9" s="225"/>
      <c r="DL9" s="226"/>
      <c r="DM9" s="226"/>
      <c r="DN9" s="226"/>
      <c r="DO9" s="226"/>
      <c r="DP9" s="226"/>
      <c r="DQ9" s="226"/>
      <c r="DR9" s="226"/>
      <c r="DS9" s="226"/>
      <c r="DT9" s="227"/>
    </row>
    <row r="10" spans="1:124" s="61" customFormat="1" ht="91.5" customHeight="1" x14ac:dyDescent="0.3">
      <c r="A10" s="244" t="s">
        <v>36</v>
      </c>
      <c r="B10" s="245"/>
      <c r="C10" s="245"/>
      <c r="D10" s="245"/>
      <c r="E10" s="245"/>
      <c r="F10" s="246"/>
      <c r="G10" s="325" t="s">
        <v>540</v>
      </c>
      <c r="H10" s="277"/>
      <c r="I10" s="277"/>
      <c r="J10" s="277"/>
      <c r="K10" s="277"/>
      <c r="L10" s="277"/>
      <c r="M10" s="277"/>
      <c r="N10" s="277"/>
      <c r="O10" s="277"/>
      <c r="P10" s="277"/>
      <c r="Q10" s="277"/>
      <c r="R10" s="277"/>
      <c r="S10" s="277"/>
      <c r="T10" s="277"/>
      <c r="U10" s="277"/>
      <c r="V10" s="277"/>
      <c r="W10" s="277"/>
      <c r="X10" s="277"/>
      <c r="Y10" s="278"/>
      <c r="Z10" s="225">
        <v>5</v>
      </c>
      <c r="AA10" s="226"/>
      <c r="AB10" s="226"/>
      <c r="AC10" s="226"/>
      <c r="AD10" s="226"/>
      <c r="AE10" s="226"/>
      <c r="AF10" s="226"/>
      <c r="AG10" s="226"/>
      <c r="AH10" s="226"/>
      <c r="AI10" s="226"/>
      <c r="AJ10" s="226"/>
      <c r="AK10" s="226"/>
      <c r="AL10" s="227"/>
      <c r="AM10" s="225">
        <v>12</v>
      </c>
      <c r="AN10" s="226"/>
      <c r="AO10" s="226"/>
      <c r="AP10" s="226"/>
      <c r="AQ10" s="226"/>
      <c r="AR10" s="226"/>
      <c r="AS10" s="226"/>
      <c r="AT10" s="226"/>
      <c r="AU10" s="226"/>
      <c r="AV10" s="226"/>
      <c r="AW10" s="226"/>
      <c r="AX10" s="226"/>
      <c r="AY10" s="227"/>
      <c r="AZ10" s="225">
        <v>33.333300000000001</v>
      </c>
      <c r="BA10" s="226"/>
      <c r="BB10" s="226"/>
      <c r="BC10" s="226"/>
      <c r="BD10" s="226"/>
      <c r="BE10" s="226"/>
      <c r="BF10" s="226"/>
      <c r="BG10" s="226"/>
      <c r="BH10" s="226"/>
      <c r="BI10" s="226"/>
      <c r="BJ10" s="226"/>
      <c r="BK10" s="226"/>
      <c r="BL10" s="236">
        <f>Z10*AM10*AZ10</f>
        <v>1999.998</v>
      </c>
      <c r="BM10" s="242"/>
      <c r="BN10" s="242"/>
      <c r="BO10" s="242"/>
      <c r="BP10" s="242"/>
      <c r="BQ10" s="242"/>
      <c r="BR10" s="242"/>
      <c r="BS10" s="242"/>
      <c r="BT10" s="242"/>
      <c r="BU10" s="242"/>
      <c r="BV10" s="242"/>
      <c r="BW10" s="243"/>
      <c r="BX10" s="236">
        <f>3000-1000</f>
        <v>2000</v>
      </c>
      <c r="BY10" s="242"/>
      <c r="BZ10" s="242"/>
      <c r="CA10" s="242"/>
      <c r="CB10" s="242"/>
      <c r="CC10" s="242"/>
      <c r="CD10" s="242"/>
      <c r="CE10" s="242"/>
      <c r="CF10" s="242"/>
      <c r="CG10" s="242"/>
      <c r="CH10" s="242"/>
      <c r="CI10" s="242"/>
      <c r="CJ10" s="243"/>
      <c r="CK10" s="225">
        <v>0</v>
      </c>
      <c r="CL10" s="226"/>
      <c r="CM10" s="226"/>
      <c r="CN10" s="226"/>
      <c r="CO10" s="226"/>
      <c r="CP10" s="226"/>
      <c r="CQ10" s="226"/>
      <c r="CR10" s="226"/>
      <c r="CS10" s="226"/>
      <c r="CT10" s="226"/>
      <c r="CU10" s="226"/>
      <c r="CV10" s="226"/>
      <c r="CW10" s="226"/>
      <c r="CX10" s="226"/>
      <c r="CY10" s="227"/>
      <c r="CZ10" s="225">
        <v>0</v>
      </c>
      <c r="DA10" s="226"/>
      <c r="DB10" s="226"/>
      <c r="DC10" s="226"/>
      <c r="DD10" s="226"/>
      <c r="DE10" s="226"/>
      <c r="DF10" s="226"/>
      <c r="DG10" s="226"/>
      <c r="DH10" s="226"/>
      <c r="DI10" s="226"/>
      <c r="DJ10" s="227"/>
      <c r="DK10" s="225"/>
      <c r="DL10" s="226"/>
      <c r="DM10" s="226"/>
      <c r="DN10" s="226"/>
      <c r="DO10" s="226"/>
      <c r="DP10" s="226"/>
      <c r="DQ10" s="226"/>
      <c r="DR10" s="226"/>
      <c r="DS10" s="226"/>
      <c r="DT10" s="227"/>
    </row>
    <row r="11" spans="1:124" s="61" customFormat="1" ht="26.25" hidden="1" customHeight="1" x14ac:dyDescent="0.3">
      <c r="A11" s="244" t="s">
        <v>37</v>
      </c>
      <c r="B11" s="245"/>
      <c r="C11" s="245"/>
      <c r="D11" s="245"/>
      <c r="E11" s="245"/>
      <c r="F11" s="246"/>
      <c r="G11" s="325" t="s">
        <v>541</v>
      </c>
      <c r="H11" s="277"/>
      <c r="I11" s="277"/>
      <c r="J11" s="277"/>
      <c r="K11" s="277"/>
      <c r="L11" s="277"/>
      <c r="M11" s="277"/>
      <c r="N11" s="277"/>
      <c r="O11" s="277"/>
      <c r="P11" s="277"/>
      <c r="Q11" s="277"/>
      <c r="R11" s="277"/>
      <c r="S11" s="277"/>
      <c r="T11" s="277"/>
      <c r="U11" s="277"/>
      <c r="V11" s="277"/>
      <c r="W11" s="277"/>
      <c r="X11" s="277"/>
      <c r="Y11" s="278"/>
      <c r="Z11" s="225"/>
      <c r="AA11" s="226"/>
      <c r="AB11" s="226"/>
      <c r="AC11" s="226"/>
      <c r="AD11" s="226"/>
      <c r="AE11" s="226"/>
      <c r="AF11" s="226"/>
      <c r="AG11" s="226"/>
      <c r="AH11" s="226"/>
      <c r="AI11" s="226"/>
      <c r="AJ11" s="226"/>
      <c r="AK11" s="226"/>
      <c r="AL11" s="227"/>
      <c r="AM11" s="225"/>
      <c r="AN11" s="226"/>
      <c r="AO11" s="226"/>
      <c r="AP11" s="226"/>
      <c r="AQ11" s="226"/>
      <c r="AR11" s="226"/>
      <c r="AS11" s="226"/>
      <c r="AT11" s="226"/>
      <c r="AU11" s="226"/>
      <c r="AV11" s="226"/>
      <c r="AW11" s="226"/>
      <c r="AX11" s="226"/>
      <c r="AY11" s="227"/>
      <c r="AZ11" s="225"/>
      <c r="BA11" s="226"/>
      <c r="BB11" s="226"/>
      <c r="BC11" s="226"/>
      <c r="BD11" s="226"/>
      <c r="BE11" s="226"/>
      <c r="BF11" s="226"/>
      <c r="BG11" s="226"/>
      <c r="BH11" s="226"/>
      <c r="BI11" s="226"/>
      <c r="BJ11" s="226"/>
      <c r="BK11" s="226"/>
      <c r="BL11" s="225"/>
      <c r="BM11" s="226"/>
      <c r="BN11" s="226"/>
      <c r="BO11" s="226"/>
      <c r="BP11" s="226"/>
      <c r="BQ11" s="226"/>
      <c r="BR11" s="226"/>
      <c r="BS11" s="226"/>
      <c r="BT11" s="226"/>
      <c r="BU11" s="226"/>
      <c r="BV11" s="226"/>
      <c r="BW11" s="227"/>
      <c r="BX11" s="225"/>
      <c r="BY11" s="226"/>
      <c r="BZ11" s="226"/>
      <c r="CA11" s="226"/>
      <c r="CB11" s="226"/>
      <c r="CC11" s="226"/>
      <c r="CD11" s="226"/>
      <c r="CE11" s="226"/>
      <c r="CF11" s="226"/>
      <c r="CG11" s="226"/>
      <c r="CH11" s="226"/>
      <c r="CI11" s="226"/>
      <c r="CJ11" s="227"/>
      <c r="CK11" s="225"/>
      <c r="CL11" s="226"/>
      <c r="CM11" s="226"/>
      <c r="CN11" s="226"/>
      <c r="CO11" s="226"/>
      <c r="CP11" s="226"/>
      <c r="CQ11" s="226"/>
      <c r="CR11" s="226"/>
      <c r="CS11" s="226"/>
      <c r="CT11" s="226"/>
      <c r="CU11" s="226"/>
      <c r="CV11" s="226"/>
      <c r="CW11" s="226"/>
      <c r="CX11" s="226"/>
      <c r="CY11" s="227"/>
      <c r="CZ11" s="225"/>
      <c r="DA11" s="226"/>
      <c r="DB11" s="226"/>
      <c r="DC11" s="226"/>
      <c r="DD11" s="226"/>
      <c r="DE11" s="226"/>
      <c r="DF11" s="226"/>
      <c r="DG11" s="226"/>
      <c r="DH11" s="226"/>
      <c r="DI11" s="226"/>
      <c r="DJ11" s="227"/>
      <c r="DK11" s="225"/>
      <c r="DL11" s="226"/>
      <c r="DM11" s="226"/>
      <c r="DN11" s="226"/>
      <c r="DO11" s="226"/>
      <c r="DP11" s="226"/>
      <c r="DQ11" s="226"/>
      <c r="DR11" s="226"/>
      <c r="DS11" s="226"/>
      <c r="DT11" s="227"/>
    </row>
    <row r="12" spans="1:124" s="61" customFormat="1" ht="78.75" hidden="1" customHeight="1" x14ac:dyDescent="0.3">
      <c r="A12" s="244" t="s">
        <v>38</v>
      </c>
      <c r="B12" s="245"/>
      <c r="C12" s="245"/>
      <c r="D12" s="245"/>
      <c r="E12" s="245"/>
      <c r="F12" s="246"/>
      <c r="G12" s="325" t="s">
        <v>542</v>
      </c>
      <c r="H12" s="277"/>
      <c r="I12" s="277"/>
      <c r="J12" s="277"/>
      <c r="K12" s="277"/>
      <c r="L12" s="277"/>
      <c r="M12" s="277"/>
      <c r="N12" s="277"/>
      <c r="O12" s="277"/>
      <c r="P12" s="277"/>
      <c r="Q12" s="277"/>
      <c r="R12" s="277"/>
      <c r="S12" s="277"/>
      <c r="T12" s="277"/>
      <c r="U12" s="277"/>
      <c r="V12" s="277"/>
      <c r="W12" s="277"/>
      <c r="X12" s="277"/>
      <c r="Y12" s="278"/>
      <c r="Z12" s="225"/>
      <c r="AA12" s="226"/>
      <c r="AB12" s="226"/>
      <c r="AC12" s="226"/>
      <c r="AD12" s="226"/>
      <c r="AE12" s="226"/>
      <c r="AF12" s="226"/>
      <c r="AG12" s="226"/>
      <c r="AH12" s="226"/>
      <c r="AI12" s="226"/>
      <c r="AJ12" s="226"/>
      <c r="AK12" s="226"/>
      <c r="AL12" s="227"/>
      <c r="AM12" s="225"/>
      <c r="AN12" s="226"/>
      <c r="AO12" s="226"/>
      <c r="AP12" s="226"/>
      <c r="AQ12" s="226"/>
      <c r="AR12" s="226"/>
      <c r="AS12" s="226"/>
      <c r="AT12" s="226"/>
      <c r="AU12" s="226"/>
      <c r="AV12" s="226"/>
      <c r="AW12" s="226"/>
      <c r="AX12" s="226"/>
      <c r="AY12" s="227"/>
      <c r="AZ12" s="225"/>
      <c r="BA12" s="226"/>
      <c r="BB12" s="226"/>
      <c r="BC12" s="226"/>
      <c r="BD12" s="226"/>
      <c r="BE12" s="226"/>
      <c r="BF12" s="226"/>
      <c r="BG12" s="226"/>
      <c r="BH12" s="226"/>
      <c r="BI12" s="226"/>
      <c r="BJ12" s="226"/>
      <c r="BK12" s="226"/>
      <c r="BL12" s="225"/>
      <c r="BM12" s="226"/>
      <c r="BN12" s="226"/>
      <c r="BO12" s="226"/>
      <c r="BP12" s="226"/>
      <c r="BQ12" s="226"/>
      <c r="BR12" s="226"/>
      <c r="BS12" s="226"/>
      <c r="BT12" s="226"/>
      <c r="BU12" s="226"/>
      <c r="BV12" s="226"/>
      <c r="BW12" s="227"/>
      <c r="BX12" s="225"/>
      <c r="BY12" s="226"/>
      <c r="BZ12" s="226"/>
      <c r="CA12" s="226"/>
      <c r="CB12" s="226"/>
      <c r="CC12" s="226"/>
      <c r="CD12" s="226"/>
      <c r="CE12" s="226"/>
      <c r="CF12" s="226"/>
      <c r="CG12" s="226"/>
      <c r="CH12" s="226"/>
      <c r="CI12" s="226"/>
      <c r="CJ12" s="227"/>
      <c r="CK12" s="225"/>
      <c r="CL12" s="226"/>
      <c r="CM12" s="226"/>
      <c r="CN12" s="226"/>
      <c r="CO12" s="226"/>
      <c r="CP12" s="226"/>
      <c r="CQ12" s="226"/>
      <c r="CR12" s="226"/>
      <c r="CS12" s="226"/>
      <c r="CT12" s="226"/>
      <c r="CU12" s="226"/>
      <c r="CV12" s="226"/>
      <c r="CW12" s="226"/>
      <c r="CX12" s="226"/>
      <c r="CY12" s="227"/>
      <c r="CZ12" s="225"/>
      <c r="DA12" s="226"/>
      <c r="DB12" s="226"/>
      <c r="DC12" s="226"/>
      <c r="DD12" s="226"/>
      <c r="DE12" s="226"/>
      <c r="DF12" s="226"/>
      <c r="DG12" s="226"/>
      <c r="DH12" s="226"/>
      <c r="DI12" s="226"/>
      <c r="DJ12" s="227"/>
      <c r="DK12" s="225"/>
      <c r="DL12" s="226"/>
      <c r="DM12" s="226"/>
      <c r="DN12" s="226"/>
      <c r="DO12" s="226"/>
      <c r="DP12" s="226"/>
      <c r="DQ12" s="226"/>
      <c r="DR12" s="226"/>
      <c r="DS12" s="226"/>
      <c r="DT12" s="227"/>
    </row>
    <row r="13" spans="1:124" s="61" customFormat="1" ht="80.25" hidden="1" customHeight="1" x14ac:dyDescent="0.3">
      <c r="A13" s="244" t="s">
        <v>39</v>
      </c>
      <c r="B13" s="245"/>
      <c r="C13" s="245"/>
      <c r="D13" s="245"/>
      <c r="E13" s="245"/>
      <c r="F13" s="246"/>
      <c r="G13" s="325" t="s">
        <v>543</v>
      </c>
      <c r="H13" s="277"/>
      <c r="I13" s="277"/>
      <c r="J13" s="277"/>
      <c r="K13" s="277"/>
      <c r="L13" s="277"/>
      <c r="M13" s="277"/>
      <c r="N13" s="277"/>
      <c r="O13" s="277"/>
      <c r="P13" s="277"/>
      <c r="Q13" s="277"/>
      <c r="R13" s="277"/>
      <c r="S13" s="277"/>
      <c r="T13" s="277"/>
      <c r="U13" s="277"/>
      <c r="V13" s="277"/>
      <c r="W13" s="277"/>
      <c r="X13" s="277"/>
      <c r="Y13" s="278"/>
      <c r="Z13" s="225"/>
      <c r="AA13" s="226"/>
      <c r="AB13" s="226"/>
      <c r="AC13" s="226"/>
      <c r="AD13" s="226"/>
      <c r="AE13" s="226"/>
      <c r="AF13" s="226"/>
      <c r="AG13" s="226"/>
      <c r="AH13" s="226"/>
      <c r="AI13" s="226"/>
      <c r="AJ13" s="226"/>
      <c r="AK13" s="226"/>
      <c r="AL13" s="227"/>
      <c r="AM13" s="225"/>
      <c r="AN13" s="226"/>
      <c r="AO13" s="226"/>
      <c r="AP13" s="226"/>
      <c r="AQ13" s="226"/>
      <c r="AR13" s="226"/>
      <c r="AS13" s="226"/>
      <c r="AT13" s="226"/>
      <c r="AU13" s="226"/>
      <c r="AV13" s="226"/>
      <c r="AW13" s="226"/>
      <c r="AX13" s="226"/>
      <c r="AY13" s="227"/>
      <c r="AZ13" s="225"/>
      <c r="BA13" s="226"/>
      <c r="BB13" s="226"/>
      <c r="BC13" s="226"/>
      <c r="BD13" s="226"/>
      <c r="BE13" s="226"/>
      <c r="BF13" s="226"/>
      <c r="BG13" s="226"/>
      <c r="BH13" s="226"/>
      <c r="BI13" s="226"/>
      <c r="BJ13" s="226"/>
      <c r="BK13" s="226"/>
      <c r="BL13" s="225"/>
      <c r="BM13" s="226"/>
      <c r="BN13" s="226"/>
      <c r="BO13" s="226"/>
      <c r="BP13" s="226"/>
      <c r="BQ13" s="226"/>
      <c r="BR13" s="226"/>
      <c r="BS13" s="226"/>
      <c r="BT13" s="226"/>
      <c r="BU13" s="226"/>
      <c r="BV13" s="226"/>
      <c r="BW13" s="227"/>
      <c r="BX13" s="225"/>
      <c r="BY13" s="226"/>
      <c r="BZ13" s="226"/>
      <c r="CA13" s="226"/>
      <c r="CB13" s="226"/>
      <c r="CC13" s="226"/>
      <c r="CD13" s="226"/>
      <c r="CE13" s="226"/>
      <c r="CF13" s="226"/>
      <c r="CG13" s="226"/>
      <c r="CH13" s="226"/>
      <c r="CI13" s="226"/>
      <c r="CJ13" s="227"/>
      <c r="CK13" s="225"/>
      <c r="CL13" s="226"/>
      <c r="CM13" s="226"/>
      <c r="CN13" s="226"/>
      <c r="CO13" s="226"/>
      <c r="CP13" s="226"/>
      <c r="CQ13" s="226"/>
      <c r="CR13" s="226"/>
      <c r="CS13" s="226"/>
      <c r="CT13" s="226"/>
      <c r="CU13" s="226"/>
      <c r="CV13" s="226"/>
      <c r="CW13" s="226"/>
      <c r="CX13" s="226"/>
      <c r="CY13" s="227"/>
      <c r="CZ13" s="225"/>
      <c r="DA13" s="226"/>
      <c r="DB13" s="226"/>
      <c r="DC13" s="226"/>
      <c r="DD13" s="226"/>
      <c r="DE13" s="226"/>
      <c r="DF13" s="226"/>
      <c r="DG13" s="226"/>
      <c r="DH13" s="226"/>
      <c r="DI13" s="226"/>
      <c r="DJ13" s="227"/>
      <c r="DK13" s="225"/>
      <c r="DL13" s="226"/>
      <c r="DM13" s="226"/>
      <c r="DN13" s="226"/>
      <c r="DO13" s="226"/>
      <c r="DP13" s="226"/>
      <c r="DQ13" s="226"/>
      <c r="DR13" s="226"/>
      <c r="DS13" s="226"/>
      <c r="DT13" s="227"/>
    </row>
    <row r="14" spans="1:124" s="61" customFormat="1" ht="52.5" hidden="1" customHeight="1" x14ac:dyDescent="0.3">
      <c r="A14" s="244" t="s">
        <v>40</v>
      </c>
      <c r="B14" s="245"/>
      <c r="C14" s="245"/>
      <c r="D14" s="245"/>
      <c r="E14" s="245"/>
      <c r="F14" s="246"/>
      <c r="G14" s="325" t="s">
        <v>544</v>
      </c>
      <c r="H14" s="277"/>
      <c r="I14" s="277"/>
      <c r="J14" s="277"/>
      <c r="K14" s="277"/>
      <c r="L14" s="277"/>
      <c r="M14" s="277"/>
      <c r="N14" s="277"/>
      <c r="O14" s="277"/>
      <c r="P14" s="277"/>
      <c r="Q14" s="277"/>
      <c r="R14" s="277"/>
      <c r="S14" s="277"/>
      <c r="T14" s="277"/>
      <c r="U14" s="277"/>
      <c r="V14" s="277"/>
      <c r="W14" s="277"/>
      <c r="X14" s="277"/>
      <c r="Y14" s="278"/>
      <c r="Z14" s="225"/>
      <c r="AA14" s="226"/>
      <c r="AB14" s="226"/>
      <c r="AC14" s="226"/>
      <c r="AD14" s="226"/>
      <c r="AE14" s="226"/>
      <c r="AF14" s="226"/>
      <c r="AG14" s="226"/>
      <c r="AH14" s="226"/>
      <c r="AI14" s="226"/>
      <c r="AJ14" s="226"/>
      <c r="AK14" s="226"/>
      <c r="AL14" s="227"/>
      <c r="AM14" s="225"/>
      <c r="AN14" s="226"/>
      <c r="AO14" s="226"/>
      <c r="AP14" s="226"/>
      <c r="AQ14" s="226"/>
      <c r="AR14" s="226"/>
      <c r="AS14" s="226"/>
      <c r="AT14" s="226"/>
      <c r="AU14" s="226"/>
      <c r="AV14" s="226"/>
      <c r="AW14" s="226"/>
      <c r="AX14" s="226"/>
      <c r="AY14" s="227"/>
      <c r="AZ14" s="225"/>
      <c r="BA14" s="226"/>
      <c r="BB14" s="226"/>
      <c r="BC14" s="226"/>
      <c r="BD14" s="226"/>
      <c r="BE14" s="226"/>
      <c r="BF14" s="226"/>
      <c r="BG14" s="226"/>
      <c r="BH14" s="226"/>
      <c r="BI14" s="226"/>
      <c r="BJ14" s="226"/>
      <c r="BK14" s="226"/>
      <c r="BL14" s="225"/>
      <c r="BM14" s="226"/>
      <c r="BN14" s="226"/>
      <c r="BO14" s="226"/>
      <c r="BP14" s="226"/>
      <c r="BQ14" s="226"/>
      <c r="BR14" s="226"/>
      <c r="BS14" s="226"/>
      <c r="BT14" s="226"/>
      <c r="BU14" s="226"/>
      <c r="BV14" s="226"/>
      <c r="BW14" s="227"/>
      <c r="BX14" s="225"/>
      <c r="BY14" s="226"/>
      <c r="BZ14" s="226"/>
      <c r="CA14" s="226"/>
      <c r="CB14" s="226"/>
      <c r="CC14" s="226"/>
      <c r="CD14" s="226"/>
      <c r="CE14" s="226"/>
      <c r="CF14" s="226"/>
      <c r="CG14" s="226"/>
      <c r="CH14" s="226"/>
      <c r="CI14" s="226"/>
      <c r="CJ14" s="227"/>
      <c r="CK14" s="225"/>
      <c r="CL14" s="226"/>
      <c r="CM14" s="226"/>
      <c r="CN14" s="226"/>
      <c r="CO14" s="226"/>
      <c r="CP14" s="226"/>
      <c r="CQ14" s="226"/>
      <c r="CR14" s="226"/>
      <c r="CS14" s="226"/>
      <c r="CT14" s="226"/>
      <c r="CU14" s="226"/>
      <c r="CV14" s="226"/>
      <c r="CW14" s="226"/>
      <c r="CX14" s="226"/>
      <c r="CY14" s="227"/>
      <c r="CZ14" s="225"/>
      <c r="DA14" s="226"/>
      <c r="DB14" s="226"/>
      <c r="DC14" s="226"/>
      <c r="DD14" s="226"/>
      <c r="DE14" s="226"/>
      <c r="DF14" s="226"/>
      <c r="DG14" s="226"/>
      <c r="DH14" s="226"/>
      <c r="DI14" s="226"/>
      <c r="DJ14" s="227"/>
      <c r="DK14" s="225"/>
      <c r="DL14" s="226"/>
      <c r="DM14" s="226"/>
      <c r="DN14" s="226"/>
      <c r="DO14" s="226"/>
      <c r="DP14" s="226"/>
      <c r="DQ14" s="226"/>
      <c r="DR14" s="226"/>
      <c r="DS14" s="226"/>
      <c r="DT14" s="227"/>
    </row>
    <row r="15" spans="1:124" s="61" customFormat="1" ht="26.25" customHeight="1" x14ac:dyDescent="0.3">
      <c r="A15" s="244" t="s">
        <v>37</v>
      </c>
      <c r="B15" s="245"/>
      <c r="C15" s="245"/>
      <c r="D15" s="245"/>
      <c r="E15" s="245"/>
      <c r="F15" s="246"/>
      <c r="G15" s="325" t="s">
        <v>545</v>
      </c>
      <c r="H15" s="277"/>
      <c r="I15" s="277"/>
      <c r="J15" s="277"/>
      <c r="K15" s="277"/>
      <c r="L15" s="277"/>
      <c r="M15" s="277"/>
      <c r="N15" s="277"/>
      <c r="O15" s="277"/>
      <c r="P15" s="277"/>
      <c r="Q15" s="277"/>
      <c r="R15" s="277"/>
      <c r="S15" s="277"/>
      <c r="T15" s="277"/>
      <c r="U15" s="277"/>
      <c r="V15" s="277"/>
      <c r="W15" s="277"/>
      <c r="X15" s="277"/>
      <c r="Y15" s="278"/>
      <c r="Z15" s="225">
        <v>1</v>
      </c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7"/>
      <c r="AM15" s="225">
        <v>12</v>
      </c>
      <c r="AN15" s="226"/>
      <c r="AO15" s="226"/>
      <c r="AP15" s="226"/>
      <c r="AQ15" s="226"/>
      <c r="AR15" s="226"/>
      <c r="AS15" s="226"/>
      <c r="AT15" s="226"/>
      <c r="AU15" s="226"/>
      <c r="AV15" s="226"/>
      <c r="AW15" s="226"/>
      <c r="AX15" s="226"/>
      <c r="AY15" s="227"/>
      <c r="AZ15" s="236">
        <v>13000</v>
      </c>
      <c r="BA15" s="242"/>
      <c r="BB15" s="242"/>
      <c r="BC15" s="242"/>
      <c r="BD15" s="242"/>
      <c r="BE15" s="242"/>
      <c r="BF15" s="242"/>
      <c r="BG15" s="242"/>
      <c r="BH15" s="242"/>
      <c r="BI15" s="242"/>
      <c r="BJ15" s="242"/>
      <c r="BK15" s="242"/>
      <c r="BL15" s="236">
        <f>Z15*AM15*AZ15</f>
        <v>156000</v>
      </c>
      <c r="BM15" s="242"/>
      <c r="BN15" s="242"/>
      <c r="BO15" s="242"/>
      <c r="BP15" s="242"/>
      <c r="BQ15" s="242"/>
      <c r="BR15" s="242"/>
      <c r="BS15" s="242"/>
      <c r="BT15" s="242"/>
      <c r="BU15" s="242"/>
      <c r="BV15" s="242"/>
      <c r="BW15" s="243"/>
      <c r="BX15" s="236">
        <v>156000</v>
      </c>
      <c r="BY15" s="242"/>
      <c r="BZ15" s="242"/>
      <c r="CA15" s="242"/>
      <c r="CB15" s="242"/>
      <c r="CC15" s="242"/>
      <c r="CD15" s="242"/>
      <c r="CE15" s="242"/>
      <c r="CF15" s="242"/>
      <c r="CG15" s="242"/>
      <c r="CH15" s="242"/>
      <c r="CI15" s="242"/>
      <c r="CJ15" s="243"/>
      <c r="CK15" s="225">
        <v>0</v>
      </c>
      <c r="CL15" s="226"/>
      <c r="CM15" s="226"/>
      <c r="CN15" s="226"/>
      <c r="CO15" s="226"/>
      <c r="CP15" s="226"/>
      <c r="CQ15" s="226"/>
      <c r="CR15" s="226"/>
      <c r="CS15" s="226"/>
      <c r="CT15" s="226"/>
      <c r="CU15" s="226"/>
      <c r="CV15" s="226"/>
      <c r="CW15" s="226"/>
      <c r="CX15" s="226"/>
      <c r="CY15" s="227"/>
      <c r="CZ15" s="225">
        <v>0</v>
      </c>
      <c r="DA15" s="226"/>
      <c r="DB15" s="226"/>
      <c r="DC15" s="226"/>
      <c r="DD15" s="226"/>
      <c r="DE15" s="226"/>
      <c r="DF15" s="226"/>
      <c r="DG15" s="226"/>
      <c r="DH15" s="226"/>
      <c r="DI15" s="226"/>
      <c r="DJ15" s="227"/>
      <c r="DK15" s="225"/>
      <c r="DL15" s="226"/>
      <c r="DM15" s="226"/>
      <c r="DN15" s="226"/>
      <c r="DO15" s="226"/>
      <c r="DP15" s="226"/>
      <c r="DQ15" s="226"/>
      <c r="DR15" s="226"/>
      <c r="DS15" s="226"/>
      <c r="DT15" s="227"/>
    </row>
    <row r="16" spans="1:124" s="61" customFormat="1" ht="66.75" customHeight="1" x14ac:dyDescent="0.3">
      <c r="A16" s="244" t="s">
        <v>38</v>
      </c>
      <c r="B16" s="245"/>
      <c r="C16" s="245"/>
      <c r="D16" s="245"/>
      <c r="E16" s="245"/>
      <c r="F16" s="246"/>
      <c r="G16" s="325" t="s">
        <v>546</v>
      </c>
      <c r="H16" s="277"/>
      <c r="I16" s="277"/>
      <c r="J16" s="277"/>
      <c r="K16" s="277"/>
      <c r="L16" s="277"/>
      <c r="M16" s="277"/>
      <c r="N16" s="277"/>
      <c r="O16" s="277"/>
      <c r="P16" s="277"/>
      <c r="Q16" s="277"/>
      <c r="R16" s="277"/>
      <c r="S16" s="277"/>
      <c r="T16" s="277"/>
      <c r="U16" s="277"/>
      <c r="V16" s="277"/>
      <c r="W16" s="277"/>
      <c r="X16" s="277"/>
      <c r="Y16" s="278"/>
      <c r="Z16" s="225">
        <v>1</v>
      </c>
      <c r="AA16" s="226"/>
      <c r="AB16" s="226"/>
      <c r="AC16" s="226"/>
      <c r="AD16" s="226"/>
      <c r="AE16" s="226"/>
      <c r="AF16" s="226"/>
      <c r="AG16" s="226"/>
      <c r="AH16" s="226"/>
      <c r="AI16" s="226"/>
      <c r="AJ16" s="226"/>
      <c r="AK16" s="226"/>
      <c r="AL16" s="227"/>
      <c r="AM16" s="225">
        <v>1</v>
      </c>
      <c r="AN16" s="226"/>
      <c r="AO16" s="226"/>
      <c r="AP16" s="226"/>
      <c r="AQ16" s="226"/>
      <c r="AR16" s="226"/>
      <c r="AS16" s="226"/>
      <c r="AT16" s="226"/>
      <c r="AU16" s="226"/>
      <c r="AV16" s="226"/>
      <c r="AW16" s="226"/>
      <c r="AX16" s="226"/>
      <c r="AY16" s="227"/>
      <c r="AZ16" s="236"/>
      <c r="BA16" s="242"/>
      <c r="BB16" s="242"/>
      <c r="BC16" s="242"/>
      <c r="BD16" s="242"/>
      <c r="BE16" s="242"/>
      <c r="BF16" s="242"/>
      <c r="BG16" s="242"/>
      <c r="BH16" s="242"/>
      <c r="BI16" s="242"/>
      <c r="BJ16" s="242"/>
      <c r="BK16" s="242"/>
      <c r="BL16" s="236"/>
      <c r="BM16" s="242"/>
      <c r="BN16" s="242"/>
      <c r="BO16" s="242"/>
      <c r="BP16" s="242"/>
      <c r="BQ16" s="242"/>
      <c r="BR16" s="242"/>
      <c r="BS16" s="242"/>
      <c r="BT16" s="242"/>
      <c r="BU16" s="242"/>
      <c r="BV16" s="242"/>
      <c r="BW16" s="243"/>
      <c r="BX16" s="225"/>
      <c r="BY16" s="226"/>
      <c r="BZ16" s="226"/>
      <c r="CA16" s="226"/>
      <c r="CB16" s="226"/>
      <c r="CC16" s="226"/>
      <c r="CD16" s="226"/>
      <c r="CE16" s="226"/>
      <c r="CF16" s="226"/>
      <c r="CG16" s="226"/>
      <c r="CH16" s="226"/>
      <c r="CI16" s="226"/>
      <c r="CJ16" s="227"/>
      <c r="CK16" s="225"/>
      <c r="CL16" s="226"/>
      <c r="CM16" s="226"/>
      <c r="CN16" s="226"/>
      <c r="CO16" s="226"/>
      <c r="CP16" s="226"/>
      <c r="CQ16" s="226"/>
      <c r="CR16" s="226"/>
      <c r="CS16" s="226"/>
      <c r="CT16" s="226"/>
      <c r="CU16" s="226"/>
      <c r="CV16" s="226"/>
      <c r="CW16" s="226"/>
      <c r="CX16" s="226"/>
      <c r="CY16" s="227"/>
      <c r="CZ16" s="236"/>
      <c r="DA16" s="242"/>
      <c r="DB16" s="242"/>
      <c r="DC16" s="242"/>
      <c r="DD16" s="242"/>
      <c r="DE16" s="242"/>
      <c r="DF16" s="242"/>
      <c r="DG16" s="242"/>
      <c r="DH16" s="242"/>
      <c r="DI16" s="242"/>
      <c r="DJ16" s="243"/>
      <c r="DK16" s="225"/>
      <c r="DL16" s="226"/>
      <c r="DM16" s="226"/>
      <c r="DN16" s="226"/>
      <c r="DO16" s="226"/>
      <c r="DP16" s="226"/>
      <c r="DQ16" s="226"/>
      <c r="DR16" s="226"/>
      <c r="DS16" s="226"/>
      <c r="DT16" s="227"/>
    </row>
    <row r="17" spans="1:124" s="61" customFormat="1" ht="39" customHeight="1" x14ac:dyDescent="0.3">
      <c r="A17" s="331" t="s">
        <v>39</v>
      </c>
      <c r="B17" s="332"/>
      <c r="C17" s="332"/>
      <c r="D17" s="332"/>
      <c r="E17" s="332"/>
      <c r="F17" s="333"/>
      <c r="G17" s="325" t="s">
        <v>547</v>
      </c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U17" s="277"/>
      <c r="V17" s="277"/>
      <c r="W17" s="277"/>
      <c r="X17" s="277"/>
      <c r="Y17" s="278"/>
      <c r="Z17" s="225">
        <v>1</v>
      </c>
      <c r="AA17" s="226"/>
      <c r="AB17" s="226"/>
      <c r="AC17" s="226"/>
      <c r="AD17" s="226"/>
      <c r="AE17" s="226"/>
      <c r="AF17" s="226"/>
      <c r="AG17" s="226"/>
      <c r="AH17" s="226"/>
      <c r="AI17" s="226"/>
      <c r="AJ17" s="226"/>
      <c r="AK17" s="226"/>
      <c r="AL17" s="227"/>
      <c r="AM17" s="225">
        <v>12</v>
      </c>
      <c r="AN17" s="226"/>
      <c r="AO17" s="226"/>
      <c r="AP17" s="226"/>
      <c r="AQ17" s="226"/>
      <c r="AR17" s="226"/>
      <c r="AS17" s="226"/>
      <c r="AT17" s="226"/>
      <c r="AU17" s="226"/>
      <c r="AV17" s="226"/>
      <c r="AW17" s="226"/>
      <c r="AX17" s="226"/>
      <c r="AY17" s="227"/>
      <c r="AZ17" s="225">
        <v>550</v>
      </c>
      <c r="BA17" s="226"/>
      <c r="BB17" s="226"/>
      <c r="BC17" s="226"/>
      <c r="BD17" s="226"/>
      <c r="BE17" s="226"/>
      <c r="BF17" s="226"/>
      <c r="BG17" s="226"/>
      <c r="BH17" s="226"/>
      <c r="BI17" s="226"/>
      <c r="BJ17" s="226"/>
      <c r="BK17" s="226"/>
      <c r="BL17" s="236">
        <f>Z17*AM17*AZ17</f>
        <v>6600</v>
      </c>
      <c r="BM17" s="242"/>
      <c r="BN17" s="242"/>
      <c r="BO17" s="242"/>
      <c r="BP17" s="242"/>
      <c r="BQ17" s="242"/>
      <c r="BR17" s="242"/>
      <c r="BS17" s="242"/>
      <c r="BT17" s="242"/>
      <c r="BU17" s="242"/>
      <c r="BV17" s="242"/>
      <c r="BW17" s="243"/>
      <c r="BX17" s="236">
        <v>6600</v>
      </c>
      <c r="BY17" s="242"/>
      <c r="BZ17" s="242"/>
      <c r="CA17" s="242"/>
      <c r="CB17" s="242"/>
      <c r="CC17" s="242"/>
      <c r="CD17" s="242"/>
      <c r="CE17" s="242"/>
      <c r="CF17" s="242"/>
      <c r="CG17" s="242"/>
      <c r="CH17" s="242"/>
      <c r="CI17" s="242"/>
      <c r="CJ17" s="243"/>
      <c r="CK17" s="225">
        <v>0</v>
      </c>
      <c r="CL17" s="226"/>
      <c r="CM17" s="226"/>
      <c r="CN17" s="226"/>
      <c r="CO17" s="226"/>
      <c r="CP17" s="226"/>
      <c r="CQ17" s="226"/>
      <c r="CR17" s="226"/>
      <c r="CS17" s="226"/>
      <c r="CT17" s="226"/>
      <c r="CU17" s="226"/>
      <c r="CV17" s="226"/>
      <c r="CW17" s="226"/>
      <c r="CX17" s="226"/>
      <c r="CY17" s="227"/>
      <c r="CZ17" s="225">
        <v>0</v>
      </c>
      <c r="DA17" s="226"/>
      <c r="DB17" s="226"/>
      <c r="DC17" s="226"/>
      <c r="DD17" s="226"/>
      <c r="DE17" s="226"/>
      <c r="DF17" s="226"/>
      <c r="DG17" s="226"/>
      <c r="DH17" s="226"/>
      <c r="DI17" s="226"/>
      <c r="DJ17" s="227"/>
      <c r="DK17" s="225"/>
      <c r="DL17" s="226"/>
      <c r="DM17" s="226"/>
      <c r="DN17" s="226"/>
      <c r="DO17" s="226"/>
      <c r="DP17" s="226"/>
      <c r="DQ17" s="226"/>
      <c r="DR17" s="226"/>
      <c r="DS17" s="226"/>
      <c r="DT17" s="227"/>
    </row>
    <row r="18" spans="1:124" s="61" customFormat="1" ht="16.5" customHeight="1" x14ac:dyDescent="0.3">
      <c r="A18" s="276" t="s">
        <v>371</v>
      </c>
      <c r="B18" s="231"/>
      <c r="C18" s="231"/>
      <c r="D18" s="231"/>
      <c r="E18" s="231"/>
      <c r="F18" s="231"/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31"/>
      <c r="Z18" s="231"/>
      <c r="AA18" s="231"/>
      <c r="AB18" s="231"/>
      <c r="AC18" s="231"/>
      <c r="AD18" s="231"/>
      <c r="AE18" s="231"/>
      <c r="AF18" s="231"/>
      <c r="AG18" s="231"/>
      <c r="AH18" s="231"/>
      <c r="AI18" s="231"/>
      <c r="AJ18" s="231"/>
      <c r="AK18" s="231"/>
      <c r="AL18" s="231"/>
      <c r="AM18" s="231"/>
      <c r="AN18" s="231"/>
      <c r="AO18" s="231"/>
      <c r="AP18" s="231"/>
      <c r="AQ18" s="231"/>
      <c r="AR18" s="231"/>
      <c r="AS18" s="231"/>
      <c r="AT18" s="231"/>
      <c r="AU18" s="231"/>
      <c r="AV18" s="231"/>
      <c r="AW18" s="231"/>
      <c r="AX18" s="231"/>
      <c r="AY18" s="231"/>
      <c r="AZ18" s="231"/>
      <c r="BA18" s="231"/>
      <c r="BB18" s="231"/>
      <c r="BC18" s="231"/>
      <c r="BD18" s="231"/>
      <c r="BE18" s="231"/>
      <c r="BF18" s="231"/>
      <c r="BG18" s="231"/>
      <c r="BH18" s="231"/>
      <c r="BI18" s="231"/>
      <c r="BJ18" s="231"/>
      <c r="BK18" s="232"/>
      <c r="BL18" s="236">
        <f>BL9+BL10+BL15+BL17</f>
        <v>213599.9976</v>
      </c>
      <c r="BM18" s="242"/>
      <c r="BN18" s="242"/>
      <c r="BO18" s="242"/>
      <c r="BP18" s="242"/>
      <c r="BQ18" s="242"/>
      <c r="BR18" s="242"/>
      <c r="BS18" s="242"/>
      <c r="BT18" s="242"/>
      <c r="BU18" s="242"/>
      <c r="BV18" s="242"/>
      <c r="BW18" s="243"/>
      <c r="BX18" s="236">
        <f>BX17+BX15+BX10+BX9</f>
        <v>213600</v>
      </c>
      <c r="BY18" s="242"/>
      <c r="BZ18" s="242"/>
      <c r="CA18" s="242"/>
      <c r="CB18" s="242"/>
      <c r="CC18" s="242"/>
      <c r="CD18" s="242"/>
      <c r="CE18" s="242"/>
      <c r="CF18" s="242"/>
      <c r="CG18" s="242"/>
      <c r="CH18" s="242"/>
      <c r="CI18" s="242"/>
      <c r="CJ18" s="243"/>
      <c r="CK18" s="225">
        <v>0</v>
      </c>
      <c r="CL18" s="226"/>
      <c r="CM18" s="226"/>
      <c r="CN18" s="226"/>
      <c r="CO18" s="226"/>
      <c r="CP18" s="226"/>
      <c r="CQ18" s="226"/>
      <c r="CR18" s="226"/>
      <c r="CS18" s="226"/>
      <c r="CT18" s="226"/>
      <c r="CU18" s="226"/>
      <c r="CV18" s="226"/>
      <c r="CW18" s="226"/>
      <c r="CX18" s="226"/>
      <c r="CY18" s="227"/>
      <c r="CZ18" s="236"/>
      <c r="DA18" s="242"/>
      <c r="DB18" s="242"/>
      <c r="DC18" s="242"/>
      <c r="DD18" s="242"/>
      <c r="DE18" s="242"/>
      <c r="DF18" s="242"/>
      <c r="DG18" s="242"/>
      <c r="DH18" s="242"/>
      <c r="DI18" s="242"/>
      <c r="DJ18" s="243"/>
      <c r="DK18" s="225"/>
      <c r="DL18" s="226"/>
      <c r="DM18" s="226"/>
      <c r="DN18" s="226"/>
      <c r="DO18" s="226"/>
      <c r="DP18" s="226"/>
      <c r="DQ18" s="226"/>
      <c r="DR18" s="226"/>
      <c r="DS18" s="226"/>
      <c r="DT18" s="227"/>
    </row>
  </sheetData>
  <mergeCells count="118">
    <mergeCell ref="BX5:DT5"/>
    <mergeCell ref="BX6:CJ7"/>
    <mergeCell ref="CK6:CY7"/>
    <mergeCell ref="CZ6:DT6"/>
    <mergeCell ref="CZ7:DJ7"/>
    <mergeCell ref="DK7:DT7"/>
    <mergeCell ref="A5:F7"/>
    <mergeCell ref="G5:Y7"/>
    <mergeCell ref="Z5:AL7"/>
    <mergeCell ref="AM5:AY7"/>
    <mergeCell ref="AZ5:BK7"/>
    <mergeCell ref="BL5:BW7"/>
    <mergeCell ref="BX8:CJ8"/>
    <mergeCell ref="CK8:CY8"/>
    <mergeCell ref="CZ8:DJ8"/>
    <mergeCell ref="DK8:DT8"/>
    <mergeCell ref="A9:F9"/>
    <mergeCell ref="G9:Y9"/>
    <mergeCell ref="Z9:AL9"/>
    <mergeCell ref="AM9:AY9"/>
    <mergeCell ref="AZ9:BK9"/>
    <mergeCell ref="BL9:BW9"/>
    <mergeCell ref="A8:F8"/>
    <mergeCell ref="G8:Y8"/>
    <mergeCell ref="Z8:AL8"/>
    <mergeCell ref="AM8:AY8"/>
    <mergeCell ref="AZ8:BK8"/>
    <mergeCell ref="BL8:BW8"/>
    <mergeCell ref="BX9:CJ9"/>
    <mergeCell ref="CK9:CY9"/>
    <mergeCell ref="CZ9:DJ9"/>
    <mergeCell ref="DK9:DT9"/>
    <mergeCell ref="A10:F10"/>
    <mergeCell ref="G10:Y10"/>
    <mergeCell ref="Z10:AL10"/>
    <mergeCell ref="AM10:AY10"/>
    <mergeCell ref="AZ10:BK10"/>
    <mergeCell ref="BL10:BW10"/>
    <mergeCell ref="BX10:CJ10"/>
    <mergeCell ref="CK10:CY10"/>
    <mergeCell ref="CZ10:DJ10"/>
    <mergeCell ref="DK10:DT10"/>
    <mergeCell ref="A11:F11"/>
    <mergeCell ref="G11:Y11"/>
    <mergeCell ref="Z11:AL11"/>
    <mergeCell ref="AM11:AY11"/>
    <mergeCell ref="AZ11:BK11"/>
    <mergeCell ref="BL11:BW11"/>
    <mergeCell ref="BX11:CJ11"/>
    <mergeCell ref="CK11:CY11"/>
    <mergeCell ref="CZ11:DJ11"/>
    <mergeCell ref="DK11:DT11"/>
    <mergeCell ref="A12:F12"/>
    <mergeCell ref="G12:Y12"/>
    <mergeCell ref="Z12:AL12"/>
    <mergeCell ref="AM12:AY12"/>
    <mergeCell ref="AZ12:BK12"/>
    <mergeCell ref="BL12:BW12"/>
    <mergeCell ref="BX12:CJ12"/>
    <mergeCell ref="CK12:CY12"/>
    <mergeCell ref="CZ12:DJ12"/>
    <mergeCell ref="DK12:DT12"/>
    <mergeCell ref="A13:F13"/>
    <mergeCell ref="G13:Y13"/>
    <mergeCell ref="Z13:AL13"/>
    <mergeCell ref="AM13:AY13"/>
    <mergeCell ref="AZ13:BK13"/>
    <mergeCell ref="BL13:BW13"/>
    <mergeCell ref="BX13:CJ13"/>
    <mergeCell ref="CK13:CY13"/>
    <mergeCell ref="CZ13:DJ13"/>
    <mergeCell ref="DK13:DT13"/>
    <mergeCell ref="A14:F14"/>
    <mergeCell ref="G14:Y14"/>
    <mergeCell ref="Z14:AL14"/>
    <mergeCell ref="AM14:AY14"/>
    <mergeCell ref="AZ14:BK14"/>
    <mergeCell ref="BL14:BW14"/>
    <mergeCell ref="BX14:CJ14"/>
    <mergeCell ref="CK14:CY14"/>
    <mergeCell ref="CZ14:DJ14"/>
    <mergeCell ref="DK14:DT14"/>
    <mergeCell ref="A15:F15"/>
    <mergeCell ref="G15:Y15"/>
    <mergeCell ref="Z15:AL15"/>
    <mergeCell ref="AM15:AY15"/>
    <mergeCell ref="AZ15:BK15"/>
    <mergeCell ref="BL15:BW15"/>
    <mergeCell ref="BX15:CJ15"/>
    <mergeCell ref="CK15:CY15"/>
    <mergeCell ref="CZ15:DJ15"/>
    <mergeCell ref="DK15:DT15"/>
    <mergeCell ref="A16:F16"/>
    <mergeCell ref="G16:Y16"/>
    <mergeCell ref="Z16:AL16"/>
    <mergeCell ref="AM16:AY16"/>
    <mergeCell ref="AZ16:BK16"/>
    <mergeCell ref="BL16:BW16"/>
    <mergeCell ref="BX16:CJ16"/>
    <mergeCell ref="CK16:CY16"/>
    <mergeCell ref="CZ16:DJ16"/>
    <mergeCell ref="DK16:DT16"/>
    <mergeCell ref="A17:F17"/>
    <mergeCell ref="G17:Y17"/>
    <mergeCell ref="Z17:AL17"/>
    <mergeCell ref="AM17:AY17"/>
    <mergeCell ref="AZ17:BK17"/>
    <mergeCell ref="BL17:BW17"/>
    <mergeCell ref="BX17:CJ17"/>
    <mergeCell ref="CK17:CY17"/>
    <mergeCell ref="CZ17:DJ17"/>
    <mergeCell ref="DK17:DT17"/>
    <mergeCell ref="A18:BK18"/>
    <mergeCell ref="BL18:BW18"/>
    <mergeCell ref="BX18:CJ18"/>
    <mergeCell ref="CK18:CY18"/>
    <mergeCell ref="CZ18:DJ18"/>
    <mergeCell ref="DK18:DT18"/>
  </mergeCells>
  <pageMargins left="0.78740157480314965" right="0.78740157480314965" top="0.78740157480314965" bottom="0.39370078740157483" header="0.19685039370078741" footer="0.19685039370078741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U11"/>
  <sheetViews>
    <sheetView view="pageBreakPreview" zoomScaleNormal="100" zoomScaleSheetLayoutView="100" workbookViewId="0">
      <selection activeCell="ES58" sqref="ES58:GE58"/>
    </sheetView>
  </sheetViews>
  <sheetFormatPr defaultColWidth="0.88671875" defaultRowHeight="13.8" x14ac:dyDescent="0.25"/>
  <cols>
    <col min="1" max="16384" width="0.88671875" style="65"/>
  </cols>
  <sheetData>
    <row r="1" spans="1:125" s="62" customFormat="1" ht="3" customHeight="1" x14ac:dyDescent="0.25"/>
    <row r="2" spans="1:125" s="62" customFormat="1" x14ac:dyDescent="0.25">
      <c r="A2" s="62" t="s">
        <v>548</v>
      </c>
    </row>
    <row r="3" spans="1:125" s="62" customFormat="1" ht="12.75" customHeight="1" x14ac:dyDescent="0.25"/>
    <row r="4" spans="1:125" s="63" customFormat="1" ht="12" customHeight="1" x14ac:dyDescent="0.25">
      <c r="A4" s="292" t="s">
        <v>278</v>
      </c>
      <c r="B4" s="293"/>
      <c r="C4" s="293"/>
      <c r="D4" s="293"/>
      <c r="E4" s="293"/>
      <c r="F4" s="294"/>
      <c r="G4" s="292" t="s">
        <v>448</v>
      </c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  <c r="W4" s="293"/>
      <c r="X4" s="293"/>
      <c r="Y4" s="293"/>
      <c r="Z4" s="293"/>
      <c r="AA4" s="294"/>
      <c r="AB4" s="292" t="s">
        <v>549</v>
      </c>
      <c r="AC4" s="293"/>
      <c r="AD4" s="293"/>
      <c r="AE4" s="293"/>
      <c r="AF4" s="293"/>
      <c r="AG4" s="293"/>
      <c r="AH4" s="293"/>
      <c r="AI4" s="293"/>
      <c r="AJ4" s="293"/>
      <c r="AK4" s="293"/>
      <c r="AL4" s="293"/>
      <c r="AM4" s="293"/>
      <c r="AN4" s="293"/>
      <c r="AO4" s="294"/>
      <c r="AP4" s="292" t="s">
        <v>550</v>
      </c>
      <c r="AQ4" s="293"/>
      <c r="AR4" s="293"/>
      <c r="AS4" s="293"/>
      <c r="AT4" s="293"/>
      <c r="AU4" s="293"/>
      <c r="AV4" s="293"/>
      <c r="AW4" s="293"/>
      <c r="AX4" s="293"/>
      <c r="AY4" s="293"/>
      <c r="AZ4" s="293"/>
      <c r="BA4" s="293"/>
      <c r="BB4" s="293"/>
      <c r="BC4" s="293"/>
      <c r="BD4" s="292" t="s">
        <v>551</v>
      </c>
      <c r="BE4" s="293"/>
      <c r="BF4" s="293"/>
      <c r="BG4" s="293"/>
      <c r="BH4" s="293"/>
      <c r="BI4" s="293"/>
      <c r="BJ4" s="293"/>
      <c r="BK4" s="293"/>
      <c r="BL4" s="293"/>
      <c r="BM4" s="293"/>
      <c r="BN4" s="293"/>
      <c r="BO4" s="293"/>
      <c r="BP4" s="293"/>
      <c r="BQ4" s="294"/>
      <c r="BR4" s="285" t="s">
        <v>428</v>
      </c>
      <c r="BS4" s="262"/>
      <c r="BT4" s="262"/>
      <c r="BU4" s="262"/>
      <c r="BV4" s="262"/>
      <c r="BW4" s="262"/>
      <c r="BX4" s="262"/>
      <c r="BY4" s="262"/>
      <c r="BZ4" s="262"/>
      <c r="CA4" s="262"/>
      <c r="CB4" s="262"/>
      <c r="CC4" s="262"/>
      <c r="CD4" s="262"/>
      <c r="CE4" s="262"/>
      <c r="CF4" s="262"/>
      <c r="CG4" s="262"/>
      <c r="CH4" s="262"/>
      <c r="CI4" s="262"/>
      <c r="CJ4" s="262"/>
      <c r="CK4" s="262"/>
      <c r="CL4" s="262"/>
      <c r="CM4" s="262"/>
      <c r="CN4" s="262"/>
      <c r="CO4" s="262"/>
      <c r="CP4" s="262"/>
      <c r="CQ4" s="262"/>
      <c r="CR4" s="262"/>
      <c r="CS4" s="262"/>
      <c r="CT4" s="262"/>
      <c r="CU4" s="262"/>
      <c r="CV4" s="262"/>
      <c r="CW4" s="262"/>
      <c r="CX4" s="262"/>
      <c r="CY4" s="262"/>
      <c r="CZ4" s="262"/>
      <c r="DA4" s="262"/>
      <c r="DB4" s="262"/>
      <c r="DC4" s="262"/>
      <c r="DD4" s="262"/>
      <c r="DE4" s="262"/>
      <c r="DF4" s="262"/>
      <c r="DG4" s="262"/>
      <c r="DH4" s="262"/>
      <c r="DI4" s="262"/>
      <c r="DJ4" s="262"/>
      <c r="DK4" s="262"/>
      <c r="DL4" s="262"/>
      <c r="DM4" s="262"/>
      <c r="DN4" s="262"/>
      <c r="DO4" s="262"/>
      <c r="DP4" s="262"/>
      <c r="DQ4" s="262"/>
      <c r="DR4" s="262"/>
      <c r="DS4" s="262"/>
      <c r="DT4" s="262"/>
      <c r="DU4" s="263"/>
    </row>
    <row r="5" spans="1:125" s="63" customFormat="1" ht="68.25" customHeight="1" x14ac:dyDescent="0.25">
      <c r="A5" s="295"/>
      <c r="B5" s="296"/>
      <c r="C5" s="296"/>
      <c r="D5" s="296"/>
      <c r="E5" s="296"/>
      <c r="F5" s="297"/>
      <c r="G5" s="295"/>
      <c r="H5" s="296"/>
      <c r="I5" s="296"/>
      <c r="J5" s="296"/>
      <c r="K5" s="296"/>
      <c r="L5" s="296"/>
      <c r="M5" s="296"/>
      <c r="N5" s="296"/>
      <c r="O5" s="296"/>
      <c r="P5" s="296"/>
      <c r="Q5" s="296"/>
      <c r="R5" s="296"/>
      <c r="S5" s="296"/>
      <c r="T5" s="296"/>
      <c r="U5" s="296"/>
      <c r="V5" s="296"/>
      <c r="W5" s="296"/>
      <c r="X5" s="296"/>
      <c r="Y5" s="296"/>
      <c r="Z5" s="296"/>
      <c r="AA5" s="297"/>
      <c r="AB5" s="295"/>
      <c r="AC5" s="296"/>
      <c r="AD5" s="296"/>
      <c r="AE5" s="296"/>
      <c r="AF5" s="296"/>
      <c r="AG5" s="296"/>
      <c r="AH5" s="296"/>
      <c r="AI5" s="296"/>
      <c r="AJ5" s="296"/>
      <c r="AK5" s="296"/>
      <c r="AL5" s="296"/>
      <c r="AM5" s="296"/>
      <c r="AN5" s="296"/>
      <c r="AO5" s="297"/>
      <c r="AP5" s="295"/>
      <c r="AQ5" s="296"/>
      <c r="AR5" s="296"/>
      <c r="AS5" s="296"/>
      <c r="AT5" s="296"/>
      <c r="AU5" s="296"/>
      <c r="AV5" s="296"/>
      <c r="AW5" s="296"/>
      <c r="AX5" s="296"/>
      <c r="AY5" s="296"/>
      <c r="AZ5" s="296"/>
      <c r="BA5" s="296"/>
      <c r="BB5" s="296"/>
      <c r="BC5" s="296"/>
      <c r="BD5" s="295"/>
      <c r="BE5" s="296"/>
      <c r="BF5" s="296"/>
      <c r="BG5" s="296"/>
      <c r="BH5" s="296"/>
      <c r="BI5" s="296"/>
      <c r="BJ5" s="296"/>
      <c r="BK5" s="296"/>
      <c r="BL5" s="296"/>
      <c r="BM5" s="296"/>
      <c r="BN5" s="296"/>
      <c r="BO5" s="296"/>
      <c r="BP5" s="296"/>
      <c r="BQ5" s="297"/>
      <c r="BR5" s="282" t="s">
        <v>492</v>
      </c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8"/>
      <c r="CF5" s="282" t="s">
        <v>430</v>
      </c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8"/>
      <c r="CV5" s="329" t="s">
        <v>431</v>
      </c>
      <c r="CW5" s="329"/>
      <c r="CX5" s="329"/>
      <c r="CY5" s="329"/>
      <c r="CZ5" s="329"/>
      <c r="DA5" s="329"/>
      <c r="DB5" s="329"/>
      <c r="DC5" s="329"/>
      <c r="DD5" s="329"/>
      <c r="DE5" s="329"/>
      <c r="DF5" s="329"/>
      <c r="DG5" s="329"/>
      <c r="DH5" s="329"/>
      <c r="DI5" s="329"/>
      <c r="DJ5" s="329"/>
      <c r="DK5" s="329"/>
      <c r="DL5" s="329"/>
      <c r="DM5" s="329"/>
      <c r="DN5" s="329"/>
      <c r="DO5" s="329"/>
      <c r="DP5" s="329"/>
      <c r="DQ5" s="329"/>
      <c r="DR5" s="329"/>
      <c r="DS5" s="329"/>
      <c r="DT5" s="329"/>
      <c r="DU5" s="330"/>
    </row>
    <row r="6" spans="1:125" s="63" customFormat="1" ht="30.75" customHeight="1" x14ac:dyDescent="0.25">
      <c r="A6" s="298"/>
      <c r="B6" s="299"/>
      <c r="C6" s="299"/>
      <c r="D6" s="299"/>
      <c r="E6" s="299"/>
      <c r="F6" s="300"/>
      <c r="G6" s="298"/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99"/>
      <c r="Y6" s="299"/>
      <c r="Z6" s="299"/>
      <c r="AA6" s="300"/>
      <c r="AB6" s="298"/>
      <c r="AC6" s="299"/>
      <c r="AD6" s="299"/>
      <c r="AE6" s="299"/>
      <c r="AF6" s="299"/>
      <c r="AG6" s="299"/>
      <c r="AH6" s="299"/>
      <c r="AI6" s="299"/>
      <c r="AJ6" s="299"/>
      <c r="AK6" s="299"/>
      <c r="AL6" s="299"/>
      <c r="AM6" s="299"/>
      <c r="AN6" s="299"/>
      <c r="AO6" s="300"/>
      <c r="AP6" s="298"/>
      <c r="AQ6" s="299"/>
      <c r="AR6" s="299"/>
      <c r="AS6" s="299"/>
      <c r="AT6" s="299"/>
      <c r="AU6" s="299"/>
      <c r="AV6" s="299"/>
      <c r="AW6" s="299"/>
      <c r="AX6" s="299"/>
      <c r="AY6" s="299"/>
      <c r="AZ6" s="299"/>
      <c r="BA6" s="299"/>
      <c r="BB6" s="299"/>
      <c r="BC6" s="299"/>
      <c r="BD6" s="298"/>
      <c r="BE6" s="299"/>
      <c r="BF6" s="299"/>
      <c r="BG6" s="299"/>
      <c r="BH6" s="299"/>
      <c r="BI6" s="299"/>
      <c r="BJ6" s="299"/>
      <c r="BK6" s="299"/>
      <c r="BL6" s="299"/>
      <c r="BM6" s="299"/>
      <c r="BN6" s="299"/>
      <c r="BO6" s="299"/>
      <c r="BP6" s="299"/>
      <c r="BQ6" s="300"/>
      <c r="BR6" s="259"/>
      <c r="BS6" s="260"/>
      <c r="BT6" s="260"/>
      <c r="BU6" s="260"/>
      <c r="BV6" s="260"/>
      <c r="BW6" s="260"/>
      <c r="BX6" s="260"/>
      <c r="BY6" s="260"/>
      <c r="BZ6" s="260"/>
      <c r="CA6" s="260"/>
      <c r="CB6" s="260"/>
      <c r="CC6" s="260"/>
      <c r="CD6" s="260"/>
      <c r="CE6" s="261"/>
      <c r="CF6" s="259"/>
      <c r="CG6" s="260"/>
      <c r="CH6" s="260"/>
      <c r="CI6" s="260"/>
      <c r="CJ6" s="260"/>
      <c r="CK6" s="260"/>
      <c r="CL6" s="260"/>
      <c r="CM6" s="260"/>
      <c r="CN6" s="260"/>
      <c r="CO6" s="260"/>
      <c r="CP6" s="260"/>
      <c r="CQ6" s="260"/>
      <c r="CR6" s="260"/>
      <c r="CS6" s="260"/>
      <c r="CT6" s="260"/>
      <c r="CU6" s="261"/>
      <c r="CV6" s="285" t="s">
        <v>435</v>
      </c>
      <c r="CW6" s="286"/>
      <c r="CX6" s="286"/>
      <c r="CY6" s="286"/>
      <c r="CZ6" s="286"/>
      <c r="DA6" s="286"/>
      <c r="DB6" s="286"/>
      <c r="DC6" s="286"/>
      <c r="DD6" s="286"/>
      <c r="DE6" s="286"/>
      <c r="DF6" s="286"/>
      <c r="DG6" s="286"/>
      <c r="DH6" s="287"/>
      <c r="DI6" s="285" t="s">
        <v>466</v>
      </c>
      <c r="DJ6" s="286"/>
      <c r="DK6" s="286"/>
      <c r="DL6" s="286"/>
      <c r="DM6" s="286"/>
      <c r="DN6" s="286"/>
      <c r="DO6" s="286"/>
      <c r="DP6" s="286"/>
      <c r="DQ6" s="286"/>
      <c r="DR6" s="286"/>
      <c r="DS6" s="286"/>
      <c r="DT6" s="286"/>
      <c r="DU6" s="287"/>
    </row>
    <row r="7" spans="1:125" s="64" customFormat="1" ht="13.2" x14ac:dyDescent="0.3">
      <c r="A7" s="279">
        <v>1</v>
      </c>
      <c r="B7" s="280"/>
      <c r="C7" s="280"/>
      <c r="D7" s="280"/>
      <c r="E7" s="280"/>
      <c r="F7" s="281"/>
      <c r="G7" s="279">
        <v>2</v>
      </c>
      <c r="H7" s="280"/>
      <c r="I7" s="280"/>
      <c r="J7" s="280"/>
      <c r="K7" s="280"/>
      <c r="L7" s="280"/>
      <c r="M7" s="280"/>
      <c r="N7" s="280"/>
      <c r="O7" s="280"/>
      <c r="P7" s="280"/>
      <c r="Q7" s="280"/>
      <c r="R7" s="280"/>
      <c r="S7" s="280"/>
      <c r="T7" s="280"/>
      <c r="U7" s="280"/>
      <c r="V7" s="280"/>
      <c r="W7" s="280"/>
      <c r="X7" s="280"/>
      <c r="Y7" s="280"/>
      <c r="Z7" s="280"/>
      <c r="AA7" s="281"/>
      <c r="AB7" s="279">
        <v>3</v>
      </c>
      <c r="AC7" s="280"/>
      <c r="AD7" s="280"/>
      <c r="AE7" s="280"/>
      <c r="AF7" s="280"/>
      <c r="AG7" s="280"/>
      <c r="AH7" s="280"/>
      <c r="AI7" s="280"/>
      <c r="AJ7" s="280"/>
      <c r="AK7" s="280"/>
      <c r="AL7" s="280"/>
      <c r="AM7" s="280"/>
      <c r="AN7" s="280"/>
      <c r="AO7" s="281"/>
      <c r="AP7" s="279">
        <v>4</v>
      </c>
      <c r="AQ7" s="280"/>
      <c r="AR7" s="280"/>
      <c r="AS7" s="280"/>
      <c r="AT7" s="280"/>
      <c r="AU7" s="280"/>
      <c r="AV7" s="280"/>
      <c r="AW7" s="280"/>
      <c r="AX7" s="280"/>
      <c r="AY7" s="280"/>
      <c r="AZ7" s="280"/>
      <c r="BA7" s="280"/>
      <c r="BB7" s="280"/>
      <c r="BC7" s="280"/>
      <c r="BD7" s="279">
        <v>5</v>
      </c>
      <c r="BE7" s="280"/>
      <c r="BF7" s="280"/>
      <c r="BG7" s="280"/>
      <c r="BH7" s="280"/>
      <c r="BI7" s="280"/>
      <c r="BJ7" s="280"/>
      <c r="BK7" s="280"/>
      <c r="BL7" s="280"/>
      <c r="BM7" s="280"/>
      <c r="BN7" s="280"/>
      <c r="BO7" s="280"/>
      <c r="BP7" s="280"/>
      <c r="BQ7" s="281"/>
      <c r="BR7" s="279">
        <v>6</v>
      </c>
      <c r="BS7" s="280"/>
      <c r="BT7" s="280"/>
      <c r="BU7" s="280"/>
      <c r="BV7" s="280"/>
      <c r="BW7" s="280"/>
      <c r="BX7" s="280"/>
      <c r="BY7" s="280"/>
      <c r="BZ7" s="280"/>
      <c r="CA7" s="280"/>
      <c r="CB7" s="280"/>
      <c r="CC7" s="280"/>
      <c r="CD7" s="280"/>
      <c r="CE7" s="281"/>
      <c r="CF7" s="279">
        <v>7</v>
      </c>
      <c r="CG7" s="280"/>
      <c r="CH7" s="280"/>
      <c r="CI7" s="280"/>
      <c r="CJ7" s="280"/>
      <c r="CK7" s="280"/>
      <c r="CL7" s="280"/>
      <c r="CM7" s="280"/>
      <c r="CN7" s="280"/>
      <c r="CO7" s="280"/>
      <c r="CP7" s="280"/>
      <c r="CQ7" s="280"/>
      <c r="CR7" s="280"/>
      <c r="CS7" s="280"/>
      <c r="CT7" s="280"/>
      <c r="CU7" s="281"/>
      <c r="CV7" s="279">
        <v>8</v>
      </c>
      <c r="CW7" s="280"/>
      <c r="CX7" s="280"/>
      <c r="CY7" s="280"/>
      <c r="CZ7" s="280"/>
      <c r="DA7" s="280"/>
      <c r="DB7" s="280"/>
      <c r="DC7" s="280"/>
      <c r="DD7" s="280"/>
      <c r="DE7" s="280"/>
      <c r="DF7" s="280"/>
      <c r="DG7" s="280"/>
      <c r="DH7" s="281"/>
      <c r="DI7" s="279">
        <v>9</v>
      </c>
      <c r="DJ7" s="280"/>
      <c r="DK7" s="280"/>
      <c r="DL7" s="280"/>
      <c r="DM7" s="280"/>
      <c r="DN7" s="280"/>
      <c r="DO7" s="280"/>
      <c r="DP7" s="280"/>
      <c r="DQ7" s="280"/>
      <c r="DR7" s="280"/>
      <c r="DS7" s="280"/>
      <c r="DT7" s="280"/>
      <c r="DU7" s="281"/>
    </row>
    <row r="8" spans="1:125" s="61" customFormat="1" ht="40.5" customHeight="1" x14ac:dyDescent="0.3">
      <c r="A8" s="322" t="s">
        <v>35</v>
      </c>
      <c r="B8" s="323"/>
      <c r="C8" s="323"/>
      <c r="D8" s="323"/>
      <c r="E8" s="323"/>
      <c r="F8" s="324"/>
      <c r="G8" s="325" t="s">
        <v>552</v>
      </c>
      <c r="H8" s="277"/>
      <c r="I8" s="277"/>
      <c r="J8" s="277"/>
      <c r="K8" s="277"/>
      <c r="L8" s="277"/>
      <c r="M8" s="277"/>
      <c r="N8" s="277"/>
      <c r="O8" s="277"/>
      <c r="P8" s="277"/>
      <c r="Q8" s="277"/>
      <c r="R8" s="277"/>
      <c r="S8" s="277"/>
      <c r="T8" s="277"/>
      <c r="U8" s="277"/>
      <c r="V8" s="277"/>
      <c r="W8" s="277"/>
      <c r="X8" s="277"/>
      <c r="Y8" s="277"/>
      <c r="Z8" s="277"/>
      <c r="AA8" s="278"/>
      <c r="AB8" s="225">
        <v>400</v>
      </c>
      <c r="AC8" s="226"/>
      <c r="AD8" s="226"/>
      <c r="AE8" s="226"/>
      <c r="AF8" s="226"/>
      <c r="AG8" s="226"/>
      <c r="AH8" s="226"/>
      <c r="AI8" s="226"/>
      <c r="AJ8" s="226"/>
      <c r="AK8" s="226"/>
      <c r="AL8" s="226"/>
      <c r="AM8" s="226"/>
      <c r="AN8" s="226"/>
      <c r="AO8" s="227"/>
      <c r="AP8" s="236">
        <v>675.3</v>
      </c>
      <c r="AQ8" s="242"/>
      <c r="AR8" s="242"/>
      <c r="AS8" s="242"/>
      <c r="AT8" s="242"/>
      <c r="AU8" s="242"/>
      <c r="AV8" s="242"/>
      <c r="AW8" s="242"/>
      <c r="AX8" s="242"/>
      <c r="AY8" s="242"/>
      <c r="AZ8" s="242"/>
      <c r="BA8" s="242"/>
      <c r="BB8" s="242"/>
      <c r="BC8" s="242"/>
      <c r="BD8" s="236">
        <f>AB8*AP8</f>
        <v>270120</v>
      </c>
      <c r="BE8" s="242"/>
      <c r="BF8" s="242"/>
      <c r="BG8" s="242"/>
      <c r="BH8" s="242"/>
      <c r="BI8" s="242"/>
      <c r="BJ8" s="242"/>
      <c r="BK8" s="242"/>
      <c r="BL8" s="242"/>
      <c r="BM8" s="242"/>
      <c r="BN8" s="242"/>
      <c r="BO8" s="242"/>
      <c r="BP8" s="242"/>
      <c r="BQ8" s="243"/>
      <c r="BR8" s="225">
        <v>0</v>
      </c>
      <c r="BS8" s="226"/>
      <c r="BT8" s="226"/>
      <c r="BU8" s="226"/>
      <c r="BV8" s="226"/>
      <c r="BW8" s="226"/>
      <c r="BX8" s="226"/>
      <c r="BY8" s="226"/>
      <c r="BZ8" s="226"/>
      <c r="CA8" s="226"/>
      <c r="CB8" s="226"/>
      <c r="CC8" s="226"/>
      <c r="CD8" s="226"/>
      <c r="CE8" s="227"/>
      <c r="CF8" s="236">
        <f>210600-36480</f>
        <v>174120</v>
      </c>
      <c r="CG8" s="242"/>
      <c r="CH8" s="242"/>
      <c r="CI8" s="242"/>
      <c r="CJ8" s="242"/>
      <c r="CK8" s="242"/>
      <c r="CL8" s="242"/>
      <c r="CM8" s="242"/>
      <c r="CN8" s="242"/>
      <c r="CO8" s="242"/>
      <c r="CP8" s="242"/>
      <c r="CQ8" s="242"/>
      <c r="CR8" s="242"/>
      <c r="CS8" s="242"/>
      <c r="CT8" s="242"/>
      <c r="CU8" s="243"/>
      <c r="CV8" s="225">
        <v>96000</v>
      </c>
      <c r="CW8" s="226"/>
      <c r="CX8" s="226"/>
      <c r="CY8" s="226"/>
      <c r="CZ8" s="226"/>
      <c r="DA8" s="226"/>
      <c r="DB8" s="226"/>
      <c r="DC8" s="226"/>
      <c r="DD8" s="226"/>
      <c r="DE8" s="226"/>
      <c r="DF8" s="226"/>
      <c r="DG8" s="226"/>
      <c r="DH8" s="227"/>
      <c r="DI8" s="225"/>
      <c r="DJ8" s="226"/>
      <c r="DK8" s="226"/>
      <c r="DL8" s="226"/>
      <c r="DM8" s="226"/>
      <c r="DN8" s="226"/>
      <c r="DO8" s="226"/>
      <c r="DP8" s="226"/>
      <c r="DQ8" s="226"/>
      <c r="DR8" s="226"/>
      <c r="DS8" s="226"/>
      <c r="DT8" s="226"/>
      <c r="DU8" s="227"/>
    </row>
    <row r="9" spans="1:125" s="61" customFormat="1" ht="40.5" customHeight="1" x14ac:dyDescent="0.3">
      <c r="A9" s="322" t="s">
        <v>36</v>
      </c>
      <c r="B9" s="323"/>
      <c r="C9" s="323"/>
      <c r="D9" s="323"/>
      <c r="E9" s="323"/>
      <c r="F9" s="324"/>
      <c r="G9" s="325" t="s">
        <v>552</v>
      </c>
      <c r="H9" s="277"/>
      <c r="I9" s="277"/>
      <c r="J9" s="277"/>
      <c r="K9" s="277"/>
      <c r="L9" s="277"/>
      <c r="M9" s="277"/>
      <c r="N9" s="277"/>
      <c r="O9" s="277"/>
      <c r="P9" s="277"/>
      <c r="Q9" s="277"/>
      <c r="R9" s="277"/>
      <c r="S9" s="277"/>
      <c r="T9" s="277"/>
      <c r="U9" s="277"/>
      <c r="V9" s="277"/>
      <c r="W9" s="277"/>
      <c r="X9" s="277"/>
      <c r="Y9" s="277"/>
      <c r="Z9" s="277"/>
      <c r="AA9" s="278"/>
      <c r="AB9" s="225">
        <v>81</v>
      </c>
      <c r="AC9" s="226"/>
      <c r="AD9" s="226"/>
      <c r="AE9" s="226"/>
      <c r="AF9" s="226"/>
      <c r="AG9" s="226"/>
      <c r="AH9" s="226"/>
      <c r="AI9" s="226"/>
      <c r="AJ9" s="226"/>
      <c r="AK9" s="226"/>
      <c r="AL9" s="226"/>
      <c r="AM9" s="226"/>
      <c r="AN9" s="226"/>
      <c r="AO9" s="227"/>
      <c r="AP9" s="236">
        <v>18000</v>
      </c>
      <c r="AQ9" s="242"/>
      <c r="AR9" s="242"/>
      <c r="AS9" s="242"/>
      <c r="AT9" s="242"/>
      <c r="AU9" s="242"/>
      <c r="AV9" s="242"/>
      <c r="AW9" s="242"/>
      <c r="AX9" s="242"/>
      <c r="AY9" s="242"/>
      <c r="AZ9" s="242"/>
      <c r="BA9" s="242"/>
      <c r="BB9" s="242"/>
      <c r="BC9" s="242"/>
      <c r="BD9" s="236">
        <f>AB9*AP9</f>
        <v>1458000</v>
      </c>
      <c r="BE9" s="242"/>
      <c r="BF9" s="242"/>
      <c r="BG9" s="242"/>
      <c r="BH9" s="242"/>
      <c r="BI9" s="242"/>
      <c r="BJ9" s="242"/>
      <c r="BK9" s="242"/>
      <c r="BL9" s="242"/>
      <c r="BM9" s="242"/>
      <c r="BN9" s="242"/>
      <c r="BO9" s="242"/>
      <c r="BP9" s="242"/>
      <c r="BQ9" s="243"/>
      <c r="BR9" s="236">
        <v>1458000</v>
      </c>
      <c r="BS9" s="242"/>
      <c r="BT9" s="242"/>
      <c r="BU9" s="242"/>
      <c r="BV9" s="242"/>
      <c r="BW9" s="242"/>
      <c r="BX9" s="242"/>
      <c r="BY9" s="242"/>
      <c r="BZ9" s="242"/>
      <c r="CA9" s="242"/>
      <c r="CB9" s="242"/>
      <c r="CC9" s="242"/>
      <c r="CD9" s="242"/>
      <c r="CE9" s="243"/>
      <c r="CF9" s="225"/>
      <c r="CG9" s="226"/>
      <c r="CH9" s="226"/>
      <c r="CI9" s="226"/>
      <c r="CJ9" s="226"/>
      <c r="CK9" s="226"/>
      <c r="CL9" s="226"/>
      <c r="CM9" s="226"/>
      <c r="CN9" s="226"/>
      <c r="CO9" s="226"/>
      <c r="CP9" s="226"/>
      <c r="CQ9" s="226"/>
      <c r="CR9" s="226"/>
      <c r="CS9" s="226"/>
      <c r="CT9" s="226"/>
      <c r="CU9" s="227"/>
      <c r="CV9" s="225">
        <v>0</v>
      </c>
      <c r="CW9" s="226"/>
      <c r="CX9" s="226"/>
      <c r="CY9" s="226"/>
      <c r="CZ9" s="226"/>
      <c r="DA9" s="226"/>
      <c r="DB9" s="226"/>
      <c r="DC9" s="226"/>
      <c r="DD9" s="226"/>
      <c r="DE9" s="226"/>
      <c r="DF9" s="226"/>
      <c r="DG9" s="226"/>
      <c r="DH9" s="227"/>
      <c r="DI9" s="225"/>
      <c r="DJ9" s="226"/>
      <c r="DK9" s="226"/>
      <c r="DL9" s="226"/>
      <c r="DM9" s="226"/>
      <c r="DN9" s="226"/>
      <c r="DO9" s="226"/>
      <c r="DP9" s="226"/>
      <c r="DQ9" s="226"/>
      <c r="DR9" s="226"/>
      <c r="DS9" s="226"/>
      <c r="DT9" s="226"/>
      <c r="DU9" s="227"/>
    </row>
    <row r="10" spans="1:125" s="61" customFormat="1" ht="66.75" customHeight="1" x14ac:dyDescent="0.3">
      <c r="A10" s="322" t="s">
        <v>37</v>
      </c>
      <c r="B10" s="323"/>
      <c r="C10" s="323"/>
      <c r="D10" s="323"/>
      <c r="E10" s="323"/>
      <c r="F10" s="324"/>
      <c r="G10" s="325" t="s">
        <v>553</v>
      </c>
      <c r="H10" s="277"/>
      <c r="I10" s="277"/>
      <c r="J10" s="277"/>
      <c r="K10" s="277"/>
      <c r="L10" s="277"/>
      <c r="M10" s="277"/>
      <c r="N10" s="277"/>
      <c r="O10" s="277"/>
      <c r="P10" s="277"/>
      <c r="Q10" s="277"/>
      <c r="R10" s="277"/>
      <c r="S10" s="277"/>
      <c r="T10" s="277"/>
      <c r="U10" s="277"/>
      <c r="V10" s="277"/>
      <c r="W10" s="277"/>
      <c r="X10" s="277"/>
      <c r="Y10" s="277"/>
      <c r="Z10" s="277"/>
      <c r="AA10" s="278"/>
      <c r="AB10" s="225">
        <v>1</v>
      </c>
      <c r="AC10" s="226"/>
      <c r="AD10" s="226"/>
      <c r="AE10" s="226"/>
      <c r="AF10" s="226"/>
      <c r="AG10" s="226"/>
      <c r="AH10" s="226"/>
      <c r="AI10" s="226"/>
      <c r="AJ10" s="226"/>
      <c r="AK10" s="226"/>
      <c r="AL10" s="226"/>
      <c r="AM10" s="226"/>
      <c r="AN10" s="226"/>
      <c r="AO10" s="227"/>
      <c r="AP10" s="236">
        <v>2000</v>
      </c>
      <c r="AQ10" s="242"/>
      <c r="AR10" s="242"/>
      <c r="AS10" s="242"/>
      <c r="AT10" s="242"/>
      <c r="AU10" s="242"/>
      <c r="AV10" s="242"/>
      <c r="AW10" s="242"/>
      <c r="AX10" s="242"/>
      <c r="AY10" s="242"/>
      <c r="AZ10" s="242"/>
      <c r="BA10" s="242"/>
      <c r="BB10" s="242"/>
      <c r="BC10" s="242"/>
      <c r="BD10" s="236">
        <f>AB10*AP10</f>
        <v>2000</v>
      </c>
      <c r="BE10" s="242"/>
      <c r="BF10" s="242"/>
      <c r="BG10" s="242"/>
      <c r="BH10" s="242"/>
      <c r="BI10" s="242"/>
      <c r="BJ10" s="242"/>
      <c r="BK10" s="242"/>
      <c r="BL10" s="242"/>
      <c r="BM10" s="242"/>
      <c r="BN10" s="242"/>
      <c r="BO10" s="242"/>
      <c r="BP10" s="242"/>
      <c r="BQ10" s="243"/>
      <c r="BR10" s="225">
        <v>0</v>
      </c>
      <c r="BS10" s="226"/>
      <c r="BT10" s="226"/>
      <c r="BU10" s="226"/>
      <c r="BV10" s="226"/>
      <c r="BW10" s="226"/>
      <c r="BX10" s="226"/>
      <c r="BY10" s="226"/>
      <c r="BZ10" s="226"/>
      <c r="CA10" s="226"/>
      <c r="CB10" s="226"/>
      <c r="CC10" s="226"/>
      <c r="CD10" s="226"/>
      <c r="CE10" s="227"/>
      <c r="CF10" s="225">
        <v>0</v>
      </c>
      <c r="CG10" s="226"/>
      <c r="CH10" s="226"/>
      <c r="CI10" s="226"/>
      <c r="CJ10" s="226"/>
      <c r="CK10" s="226"/>
      <c r="CL10" s="226"/>
      <c r="CM10" s="226"/>
      <c r="CN10" s="226"/>
      <c r="CO10" s="226"/>
      <c r="CP10" s="226"/>
      <c r="CQ10" s="226"/>
      <c r="CR10" s="226"/>
      <c r="CS10" s="226"/>
      <c r="CT10" s="226"/>
      <c r="CU10" s="227"/>
      <c r="CV10" s="237">
        <v>2000</v>
      </c>
      <c r="CW10" s="240"/>
      <c r="CX10" s="240"/>
      <c r="CY10" s="240"/>
      <c r="CZ10" s="240"/>
      <c r="DA10" s="240"/>
      <c r="DB10" s="240"/>
      <c r="DC10" s="240"/>
      <c r="DD10" s="240"/>
      <c r="DE10" s="240"/>
      <c r="DF10" s="240"/>
      <c r="DG10" s="240"/>
      <c r="DH10" s="241"/>
      <c r="DI10" s="225"/>
      <c r="DJ10" s="226"/>
      <c r="DK10" s="226"/>
      <c r="DL10" s="226"/>
      <c r="DM10" s="226"/>
      <c r="DN10" s="226"/>
      <c r="DO10" s="226"/>
      <c r="DP10" s="226"/>
      <c r="DQ10" s="226"/>
      <c r="DR10" s="226"/>
      <c r="DS10" s="226"/>
      <c r="DT10" s="226"/>
      <c r="DU10" s="227"/>
    </row>
    <row r="11" spans="1:125" s="61" customFormat="1" ht="16.5" customHeight="1" x14ac:dyDescent="0.25">
      <c r="A11" s="321" t="s">
        <v>371</v>
      </c>
      <c r="B11" s="211"/>
      <c r="C11" s="211"/>
      <c r="D11" s="211"/>
      <c r="E11" s="211"/>
      <c r="F11" s="211"/>
      <c r="G11" s="211"/>
      <c r="H11" s="211"/>
      <c r="I11" s="211"/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1"/>
      <c r="Z11" s="211"/>
      <c r="AA11" s="211"/>
      <c r="AB11" s="211"/>
      <c r="AC11" s="211"/>
      <c r="AD11" s="211"/>
      <c r="AE11" s="211"/>
      <c r="AF11" s="211"/>
      <c r="AG11" s="211"/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2"/>
      <c r="BD11" s="237">
        <f>BD8+BD10+BD9</f>
        <v>1730120</v>
      </c>
      <c r="BE11" s="240"/>
      <c r="BF11" s="240"/>
      <c r="BG11" s="240"/>
      <c r="BH11" s="240"/>
      <c r="BI11" s="240"/>
      <c r="BJ11" s="240"/>
      <c r="BK11" s="240"/>
      <c r="BL11" s="240"/>
      <c r="BM11" s="240"/>
      <c r="BN11" s="240"/>
      <c r="BO11" s="240"/>
      <c r="BP11" s="240"/>
      <c r="BQ11" s="241"/>
      <c r="BR11" s="236">
        <f>BR9+BR8+BR10</f>
        <v>1458000</v>
      </c>
      <c r="BS11" s="242"/>
      <c r="BT11" s="242"/>
      <c r="BU11" s="242"/>
      <c r="BV11" s="242"/>
      <c r="BW11" s="242"/>
      <c r="BX11" s="242"/>
      <c r="BY11" s="242"/>
      <c r="BZ11" s="242"/>
      <c r="CA11" s="242"/>
      <c r="CB11" s="242"/>
      <c r="CC11" s="242"/>
      <c r="CD11" s="242"/>
      <c r="CE11" s="243"/>
      <c r="CF11" s="236">
        <f>CF8+CF10</f>
        <v>174120</v>
      </c>
      <c r="CG11" s="242"/>
      <c r="CH11" s="242"/>
      <c r="CI11" s="242"/>
      <c r="CJ11" s="242"/>
      <c r="CK11" s="242"/>
      <c r="CL11" s="242"/>
      <c r="CM11" s="242"/>
      <c r="CN11" s="242"/>
      <c r="CO11" s="242"/>
      <c r="CP11" s="242"/>
      <c r="CQ11" s="242"/>
      <c r="CR11" s="242"/>
      <c r="CS11" s="242"/>
      <c r="CT11" s="242"/>
      <c r="CU11" s="243"/>
      <c r="CV11" s="237">
        <f>CV8+CV10</f>
        <v>98000</v>
      </c>
      <c r="CW11" s="240"/>
      <c r="CX11" s="240"/>
      <c r="CY11" s="240"/>
      <c r="CZ11" s="240"/>
      <c r="DA11" s="240"/>
      <c r="DB11" s="240"/>
      <c r="DC11" s="240"/>
      <c r="DD11" s="240"/>
      <c r="DE11" s="240"/>
      <c r="DF11" s="240"/>
      <c r="DG11" s="240"/>
      <c r="DH11" s="241"/>
      <c r="DI11" s="225"/>
      <c r="DJ11" s="226"/>
      <c r="DK11" s="226"/>
      <c r="DL11" s="226"/>
      <c r="DM11" s="226"/>
      <c r="DN11" s="226"/>
      <c r="DO11" s="226"/>
      <c r="DP11" s="226"/>
      <c r="DQ11" s="226"/>
      <c r="DR11" s="226"/>
      <c r="DS11" s="226"/>
      <c r="DT11" s="226"/>
      <c r="DU11" s="227"/>
    </row>
  </sheetData>
  <mergeCells count="53">
    <mergeCell ref="BR5:CE6"/>
    <mergeCell ref="CF5:CU6"/>
    <mergeCell ref="CV5:DU5"/>
    <mergeCell ref="CV6:DH6"/>
    <mergeCell ref="DI6:DU6"/>
    <mergeCell ref="A7:F7"/>
    <mergeCell ref="G7:AA7"/>
    <mergeCell ref="AB7:AO7"/>
    <mergeCell ref="AP7:BC7"/>
    <mergeCell ref="BD7:BQ7"/>
    <mergeCell ref="BR7:CE7"/>
    <mergeCell ref="CF7:CU7"/>
    <mergeCell ref="CV7:DH7"/>
    <mergeCell ref="DI7:DU7"/>
    <mergeCell ref="A4:F6"/>
    <mergeCell ref="G4:AA6"/>
    <mergeCell ref="AB4:AO6"/>
    <mergeCell ref="AP4:BC6"/>
    <mergeCell ref="BD4:BQ6"/>
    <mergeCell ref="BR4:DU4"/>
    <mergeCell ref="CF8:CU8"/>
    <mergeCell ref="CV8:DH8"/>
    <mergeCell ref="DI8:DU8"/>
    <mergeCell ref="A9:F9"/>
    <mergeCell ref="G9:AA9"/>
    <mergeCell ref="AB9:AO9"/>
    <mergeCell ref="AP9:BC9"/>
    <mergeCell ref="BD9:BQ9"/>
    <mergeCell ref="BR9:CE9"/>
    <mergeCell ref="CF9:CU9"/>
    <mergeCell ref="A8:F8"/>
    <mergeCell ref="G8:AA8"/>
    <mergeCell ref="AB8:AO8"/>
    <mergeCell ref="AP8:BC8"/>
    <mergeCell ref="BD8:BQ8"/>
    <mergeCell ref="BR8:CE8"/>
    <mergeCell ref="CV9:DH9"/>
    <mergeCell ref="DI9:DU9"/>
    <mergeCell ref="A10:F10"/>
    <mergeCell ref="G10:AA10"/>
    <mergeCell ref="AB10:AO10"/>
    <mergeCell ref="AP10:BC10"/>
    <mergeCell ref="BD10:BQ10"/>
    <mergeCell ref="BR10:CE10"/>
    <mergeCell ref="CF10:CU10"/>
    <mergeCell ref="CV10:DH10"/>
    <mergeCell ref="DI10:DU10"/>
    <mergeCell ref="A11:BC11"/>
    <mergeCell ref="BD11:BQ11"/>
    <mergeCell ref="BR11:CE11"/>
    <mergeCell ref="CF11:CU11"/>
    <mergeCell ref="CV11:DH11"/>
    <mergeCell ref="DI11:DU11"/>
  </mergeCells>
  <pageMargins left="0.78740157480314965" right="0.70866141732283472" top="0.78740157480314965" bottom="0.39370078740157483" header="0.19685039370078741" footer="0.19685039370078741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14"/>
  <sheetViews>
    <sheetView view="pageBreakPreview" zoomScaleNormal="100" workbookViewId="0">
      <selection activeCell="ES58" sqref="ES58:GE58"/>
    </sheetView>
  </sheetViews>
  <sheetFormatPr defaultColWidth="0.88671875" defaultRowHeight="13.8" x14ac:dyDescent="0.25"/>
  <cols>
    <col min="1" max="16384" width="0.88671875" style="65"/>
  </cols>
  <sheetData>
    <row r="1" spans="1:132" s="62" customFormat="1" ht="3" customHeight="1" x14ac:dyDescent="0.25"/>
    <row r="2" spans="1:132" s="62" customFormat="1" x14ac:dyDescent="0.25">
      <c r="A2" s="62" t="s">
        <v>554</v>
      </c>
    </row>
    <row r="3" spans="1:132" s="62" customFormat="1" ht="12.75" customHeight="1" x14ac:dyDescent="0.25"/>
    <row r="4" spans="1:132" s="63" customFormat="1" ht="11.25" customHeight="1" x14ac:dyDescent="0.25">
      <c r="A4" s="292" t="s">
        <v>278</v>
      </c>
      <c r="B4" s="293"/>
      <c r="C4" s="293"/>
      <c r="D4" s="293"/>
      <c r="E4" s="293"/>
      <c r="F4" s="294"/>
      <c r="G4" s="292" t="s">
        <v>20</v>
      </c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  <c r="W4" s="293"/>
      <c r="X4" s="294"/>
      <c r="Y4" s="292" t="s">
        <v>555</v>
      </c>
      <c r="Z4" s="293"/>
      <c r="AA4" s="293"/>
      <c r="AB4" s="293"/>
      <c r="AC4" s="293"/>
      <c r="AD4" s="293"/>
      <c r="AE4" s="293"/>
      <c r="AF4" s="293"/>
      <c r="AG4" s="293"/>
      <c r="AH4" s="293"/>
      <c r="AI4" s="294"/>
      <c r="AJ4" s="292" t="s">
        <v>556</v>
      </c>
      <c r="AK4" s="293"/>
      <c r="AL4" s="293"/>
      <c r="AM4" s="293"/>
      <c r="AN4" s="293"/>
      <c r="AO4" s="293"/>
      <c r="AP4" s="293"/>
      <c r="AQ4" s="293"/>
      <c r="AR4" s="293"/>
      <c r="AS4" s="293"/>
      <c r="AT4" s="294"/>
      <c r="AU4" s="292" t="s">
        <v>557</v>
      </c>
      <c r="AV4" s="293"/>
      <c r="AW4" s="293"/>
      <c r="AX4" s="293"/>
      <c r="AY4" s="293"/>
      <c r="AZ4" s="293"/>
      <c r="BA4" s="293"/>
      <c r="BB4" s="293"/>
      <c r="BC4" s="293"/>
      <c r="BD4" s="293"/>
      <c r="BE4" s="293"/>
      <c r="BF4" s="293"/>
      <c r="BG4" s="294"/>
      <c r="BH4" s="292" t="s">
        <v>558</v>
      </c>
      <c r="BI4" s="293"/>
      <c r="BJ4" s="293"/>
      <c r="BK4" s="293"/>
      <c r="BL4" s="293"/>
      <c r="BM4" s="293"/>
      <c r="BN4" s="293"/>
      <c r="BO4" s="293"/>
      <c r="BP4" s="293"/>
      <c r="BQ4" s="293"/>
      <c r="BR4" s="293"/>
      <c r="BS4" s="292" t="s">
        <v>559</v>
      </c>
      <c r="BT4" s="293"/>
      <c r="BU4" s="293"/>
      <c r="BV4" s="293"/>
      <c r="BW4" s="293"/>
      <c r="BX4" s="293"/>
      <c r="BY4" s="293"/>
      <c r="BZ4" s="293"/>
      <c r="CA4" s="293"/>
      <c r="CB4" s="293"/>
      <c r="CC4" s="293"/>
      <c r="CD4" s="293"/>
      <c r="CE4" s="294"/>
      <c r="CF4" s="285" t="s">
        <v>428</v>
      </c>
      <c r="CG4" s="262"/>
      <c r="CH4" s="262"/>
      <c r="CI4" s="262"/>
      <c r="CJ4" s="262"/>
      <c r="CK4" s="262"/>
      <c r="CL4" s="262"/>
      <c r="CM4" s="262"/>
      <c r="CN4" s="262"/>
      <c r="CO4" s="262"/>
      <c r="CP4" s="262"/>
      <c r="CQ4" s="262"/>
      <c r="CR4" s="262"/>
      <c r="CS4" s="262"/>
      <c r="CT4" s="262"/>
      <c r="CU4" s="262"/>
      <c r="CV4" s="262"/>
      <c r="CW4" s="262"/>
      <c r="CX4" s="262"/>
      <c r="CY4" s="262"/>
      <c r="CZ4" s="262"/>
      <c r="DA4" s="262"/>
      <c r="DB4" s="262"/>
      <c r="DC4" s="262"/>
      <c r="DD4" s="262"/>
      <c r="DE4" s="262"/>
      <c r="DF4" s="262"/>
      <c r="DG4" s="262"/>
      <c r="DH4" s="262"/>
      <c r="DI4" s="262"/>
      <c r="DJ4" s="262"/>
      <c r="DK4" s="262"/>
      <c r="DL4" s="262"/>
      <c r="DM4" s="262"/>
      <c r="DN4" s="262"/>
      <c r="DO4" s="262"/>
      <c r="DP4" s="262"/>
      <c r="DQ4" s="262"/>
      <c r="DR4" s="262"/>
      <c r="DS4" s="262"/>
      <c r="DT4" s="262"/>
      <c r="DU4" s="262"/>
      <c r="DV4" s="262"/>
      <c r="DW4" s="262"/>
      <c r="DX4" s="262"/>
      <c r="DY4" s="262"/>
      <c r="DZ4" s="262"/>
      <c r="EA4" s="262"/>
      <c r="EB4" s="263"/>
    </row>
    <row r="5" spans="1:132" s="63" customFormat="1" ht="84" customHeight="1" x14ac:dyDescent="0.25">
      <c r="A5" s="295"/>
      <c r="B5" s="296"/>
      <c r="C5" s="296"/>
      <c r="D5" s="296"/>
      <c r="E5" s="296"/>
      <c r="F5" s="297"/>
      <c r="G5" s="295"/>
      <c r="H5" s="296"/>
      <c r="I5" s="296"/>
      <c r="J5" s="296"/>
      <c r="K5" s="296"/>
      <c r="L5" s="296"/>
      <c r="M5" s="296"/>
      <c r="N5" s="296"/>
      <c r="O5" s="296"/>
      <c r="P5" s="296"/>
      <c r="Q5" s="296"/>
      <c r="R5" s="296"/>
      <c r="S5" s="296"/>
      <c r="T5" s="296"/>
      <c r="U5" s="296"/>
      <c r="V5" s="296"/>
      <c r="W5" s="296"/>
      <c r="X5" s="297"/>
      <c r="Y5" s="295"/>
      <c r="Z5" s="296"/>
      <c r="AA5" s="296"/>
      <c r="AB5" s="296"/>
      <c r="AC5" s="296"/>
      <c r="AD5" s="296"/>
      <c r="AE5" s="296"/>
      <c r="AF5" s="296"/>
      <c r="AG5" s="296"/>
      <c r="AH5" s="296"/>
      <c r="AI5" s="297"/>
      <c r="AJ5" s="295"/>
      <c r="AK5" s="296"/>
      <c r="AL5" s="296"/>
      <c r="AM5" s="296"/>
      <c r="AN5" s="296"/>
      <c r="AO5" s="296"/>
      <c r="AP5" s="296"/>
      <c r="AQ5" s="296"/>
      <c r="AR5" s="296"/>
      <c r="AS5" s="296"/>
      <c r="AT5" s="297"/>
      <c r="AU5" s="295"/>
      <c r="AV5" s="296"/>
      <c r="AW5" s="296"/>
      <c r="AX5" s="296"/>
      <c r="AY5" s="296"/>
      <c r="AZ5" s="296"/>
      <c r="BA5" s="296"/>
      <c r="BB5" s="296"/>
      <c r="BC5" s="296"/>
      <c r="BD5" s="296"/>
      <c r="BE5" s="296"/>
      <c r="BF5" s="296"/>
      <c r="BG5" s="297"/>
      <c r="BH5" s="295"/>
      <c r="BI5" s="296"/>
      <c r="BJ5" s="296"/>
      <c r="BK5" s="296"/>
      <c r="BL5" s="296"/>
      <c r="BM5" s="296"/>
      <c r="BN5" s="296"/>
      <c r="BO5" s="296"/>
      <c r="BP5" s="296"/>
      <c r="BQ5" s="296"/>
      <c r="BR5" s="296"/>
      <c r="BS5" s="295"/>
      <c r="BT5" s="296"/>
      <c r="BU5" s="296"/>
      <c r="BV5" s="296"/>
      <c r="BW5" s="296"/>
      <c r="BX5" s="296"/>
      <c r="BY5" s="296"/>
      <c r="BZ5" s="296"/>
      <c r="CA5" s="296"/>
      <c r="CB5" s="296"/>
      <c r="CC5" s="296"/>
      <c r="CD5" s="296"/>
      <c r="CE5" s="297"/>
      <c r="CF5" s="398" t="s">
        <v>454</v>
      </c>
      <c r="CG5" s="399"/>
      <c r="CH5" s="399"/>
      <c r="CI5" s="399"/>
      <c r="CJ5" s="399"/>
      <c r="CK5" s="399"/>
      <c r="CL5" s="399"/>
      <c r="CM5" s="399"/>
      <c r="CN5" s="399"/>
      <c r="CO5" s="399"/>
      <c r="CP5" s="399"/>
      <c r="CQ5" s="399"/>
      <c r="CR5" s="400"/>
      <c r="CS5" s="398" t="s">
        <v>430</v>
      </c>
      <c r="CT5" s="399"/>
      <c r="CU5" s="399"/>
      <c r="CV5" s="399"/>
      <c r="CW5" s="399"/>
      <c r="CX5" s="399"/>
      <c r="CY5" s="399"/>
      <c r="CZ5" s="399"/>
      <c r="DA5" s="399"/>
      <c r="DB5" s="399"/>
      <c r="DC5" s="399"/>
      <c r="DD5" s="399"/>
      <c r="DE5" s="399"/>
      <c r="DF5" s="399"/>
      <c r="DG5" s="400"/>
      <c r="DH5" s="347" t="s">
        <v>431</v>
      </c>
      <c r="DI5" s="348"/>
      <c r="DJ5" s="348"/>
      <c r="DK5" s="348"/>
      <c r="DL5" s="348"/>
      <c r="DM5" s="348"/>
      <c r="DN5" s="348"/>
      <c r="DO5" s="348"/>
      <c r="DP5" s="348"/>
      <c r="DQ5" s="348"/>
      <c r="DR5" s="348"/>
      <c r="DS5" s="348"/>
      <c r="DT5" s="348"/>
      <c r="DU5" s="348"/>
      <c r="DV5" s="348"/>
      <c r="DW5" s="348"/>
      <c r="DX5" s="348"/>
      <c r="DY5" s="348"/>
      <c r="DZ5" s="348"/>
      <c r="EA5" s="348"/>
      <c r="EB5" s="349"/>
    </row>
    <row r="6" spans="1:132" s="63" customFormat="1" ht="26.25" customHeight="1" x14ac:dyDescent="0.25">
      <c r="A6" s="298"/>
      <c r="B6" s="299"/>
      <c r="C6" s="299"/>
      <c r="D6" s="299"/>
      <c r="E6" s="299"/>
      <c r="F6" s="300"/>
      <c r="G6" s="298"/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300"/>
      <c r="Y6" s="298"/>
      <c r="Z6" s="299"/>
      <c r="AA6" s="299"/>
      <c r="AB6" s="299"/>
      <c r="AC6" s="299"/>
      <c r="AD6" s="299"/>
      <c r="AE6" s="299"/>
      <c r="AF6" s="299"/>
      <c r="AG6" s="299"/>
      <c r="AH6" s="299"/>
      <c r="AI6" s="300"/>
      <c r="AJ6" s="298"/>
      <c r="AK6" s="299"/>
      <c r="AL6" s="299"/>
      <c r="AM6" s="299"/>
      <c r="AN6" s="299"/>
      <c r="AO6" s="299"/>
      <c r="AP6" s="299"/>
      <c r="AQ6" s="299"/>
      <c r="AR6" s="299"/>
      <c r="AS6" s="299"/>
      <c r="AT6" s="300"/>
      <c r="AU6" s="298"/>
      <c r="AV6" s="299"/>
      <c r="AW6" s="299"/>
      <c r="AX6" s="299"/>
      <c r="AY6" s="299"/>
      <c r="AZ6" s="299"/>
      <c r="BA6" s="299"/>
      <c r="BB6" s="299"/>
      <c r="BC6" s="299"/>
      <c r="BD6" s="299"/>
      <c r="BE6" s="299"/>
      <c r="BF6" s="299"/>
      <c r="BG6" s="300"/>
      <c r="BH6" s="298"/>
      <c r="BI6" s="299"/>
      <c r="BJ6" s="299"/>
      <c r="BK6" s="299"/>
      <c r="BL6" s="299"/>
      <c r="BM6" s="299"/>
      <c r="BN6" s="299"/>
      <c r="BO6" s="299"/>
      <c r="BP6" s="299"/>
      <c r="BQ6" s="299"/>
      <c r="BR6" s="299"/>
      <c r="BS6" s="298"/>
      <c r="BT6" s="299"/>
      <c r="BU6" s="299"/>
      <c r="BV6" s="299"/>
      <c r="BW6" s="299"/>
      <c r="BX6" s="299"/>
      <c r="BY6" s="299"/>
      <c r="BZ6" s="299"/>
      <c r="CA6" s="299"/>
      <c r="CB6" s="299"/>
      <c r="CC6" s="299"/>
      <c r="CD6" s="299"/>
      <c r="CE6" s="300"/>
      <c r="CF6" s="259"/>
      <c r="CG6" s="260"/>
      <c r="CH6" s="260"/>
      <c r="CI6" s="260"/>
      <c r="CJ6" s="260"/>
      <c r="CK6" s="260"/>
      <c r="CL6" s="260"/>
      <c r="CM6" s="260"/>
      <c r="CN6" s="260"/>
      <c r="CO6" s="260"/>
      <c r="CP6" s="260"/>
      <c r="CQ6" s="260"/>
      <c r="CR6" s="261"/>
      <c r="CS6" s="259"/>
      <c r="CT6" s="260"/>
      <c r="CU6" s="260"/>
      <c r="CV6" s="260"/>
      <c r="CW6" s="260"/>
      <c r="CX6" s="260"/>
      <c r="CY6" s="260"/>
      <c r="CZ6" s="260"/>
      <c r="DA6" s="260"/>
      <c r="DB6" s="260"/>
      <c r="DC6" s="260"/>
      <c r="DD6" s="260"/>
      <c r="DE6" s="260"/>
      <c r="DF6" s="260"/>
      <c r="DG6" s="261"/>
      <c r="DH6" s="285" t="s">
        <v>435</v>
      </c>
      <c r="DI6" s="286"/>
      <c r="DJ6" s="286"/>
      <c r="DK6" s="286"/>
      <c r="DL6" s="286"/>
      <c r="DM6" s="286"/>
      <c r="DN6" s="286"/>
      <c r="DO6" s="286"/>
      <c r="DP6" s="286"/>
      <c r="DQ6" s="286"/>
      <c r="DR6" s="287"/>
      <c r="DS6" s="285" t="s">
        <v>436</v>
      </c>
      <c r="DT6" s="286"/>
      <c r="DU6" s="286"/>
      <c r="DV6" s="286"/>
      <c r="DW6" s="286"/>
      <c r="DX6" s="286"/>
      <c r="DY6" s="286"/>
      <c r="DZ6" s="286"/>
      <c r="EA6" s="286"/>
      <c r="EB6" s="287"/>
    </row>
    <row r="7" spans="1:132" s="64" customFormat="1" ht="13.2" x14ac:dyDescent="0.3">
      <c r="A7" s="279">
        <v>1</v>
      </c>
      <c r="B7" s="280"/>
      <c r="C7" s="280"/>
      <c r="D7" s="280"/>
      <c r="E7" s="280"/>
      <c r="F7" s="281"/>
      <c r="G7" s="279">
        <v>2</v>
      </c>
      <c r="H7" s="280"/>
      <c r="I7" s="280"/>
      <c r="J7" s="280"/>
      <c r="K7" s="280"/>
      <c r="L7" s="280"/>
      <c r="M7" s="280"/>
      <c r="N7" s="280"/>
      <c r="O7" s="280"/>
      <c r="P7" s="280"/>
      <c r="Q7" s="280"/>
      <c r="R7" s="280"/>
      <c r="S7" s="280"/>
      <c r="T7" s="280"/>
      <c r="U7" s="280"/>
      <c r="V7" s="280"/>
      <c r="W7" s="280"/>
      <c r="X7" s="281"/>
      <c r="Y7" s="279">
        <v>3</v>
      </c>
      <c r="Z7" s="280"/>
      <c r="AA7" s="280"/>
      <c r="AB7" s="280"/>
      <c r="AC7" s="280"/>
      <c r="AD7" s="280"/>
      <c r="AE7" s="280"/>
      <c r="AF7" s="280"/>
      <c r="AG7" s="280"/>
      <c r="AH7" s="280"/>
      <c r="AI7" s="281"/>
      <c r="AJ7" s="279">
        <v>4</v>
      </c>
      <c r="AK7" s="280"/>
      <c r="AL7" s="280"/>
      <c r="AM7" s="280"/>
      <c r="AN7" s="280"/>
      <c r="AO7" s="280"/>
      <c r="AP7" s="280"/>
      <c r="AQ7" s="280"/>
      <c r="AR7" s="280"/>
      <c r="AS7" s="280"/>
      <c r="AT7" s="281"/>
      <c r="AU7" s="279">
        <v>5</v>
      </c>
      <c r="AV7" s="280"/>
      <c r="AW7" s="280"/>
      <c r="AX7" s="280"/>
      <c r="AY7" s="280"/>
      <c r="AZ7" s="280"/>
      <c r="BA7" s="280"/>
      <c r="BB7" s="280"/>
      <c r="BC7" s="280"/>
      <c r="BD7" s="280"/>
      <c r="BE7" s="280"/>
      <c r="BF7" s="280"/>
      <c r="BG7" s="281"/>
      <c r="BH7" s="279">
        <v>6</v>
      </c>
      <c r="BI7" s="280"/>
      <c r="BJ7" s="280"/>
      <c r="BK7" s="280"/>
      <c r="BL7" s="280"/>
      <c r="BM7" s="280"/>
      <c r="BN7" s="280"/>
      <c r="BO7" s="280"/>
      <c r="BP7" s="280"/>
      <c r="BQ7" s="280"/>
      <c r="BR7" s="280"/>
      <c r="BS7" s="279">
        <v>7</v>
      </c>
      <c r="BT7" s="280"/>
      <c r="BU7" s="280"/>
      <c r="BV7" s="280"/>
      <c r="BW7" s="280"/>
      <c r="BX7" s="280"/>
      <c r="BY7" s="280"/>
      <c r="BZ7" s="280"/>
      <c r="CA7" s="280"/>
      <c r="CB7" s="280"/>
      <c r="CC7" s="280"/>
      <c r="CD7" s="280"/>
      <c r="CE7" s="281"/>
      <c r="CF7" s="395">
        <v>8</v>
      </c>
      <c r="CG7" s="396"/>
      <c r="CH7" s="396"/>
      <c r="CI7" s="396"/>
      <c r="CJ7" s="396"/>
      <c r="CK7" s="396"/>
      <c r="CL7" s="396"/>
      <c r="CM7" s="396"/>
      <c r="CN7" s="396"/>
      <c r="CO7" s="396"/>
      <c r="CP7" s="396"/>
      <c r="CQ7" s="396"/>
      <c r="CR7" s="397"/>
      <c r="CS7" s="395">
        <v>9</v>
      </c>
      <c r="CT7" s="396"/>
      <c r="CU7" s="396"/>
      <c r="CV7" s="396"/>
      <c r="CW7" s="396"/>
      <c r="CX7" s="396"/>
      <c r="CY7" s="396"/>
      <c r="CZ7" s="396"/>
      <c r="DA7" s="396"/>
      <c r="DB7" s="396"/>
      <c r="DC7" s="396"/>
      <c r="DD7" s="396"/>
      <c r="DE7" s="396"/>
      <c r="DF7" s="396"/>
      <c r="DG7" s="397"/>
      <c r="DH7" s="395">
        <v>10</v>
      </c>
      <c r="DI7" s="396"/>
      <c r="DJ7" s="396"/>
      <c r="DK7" s="396"/>
      <c r="DL7" s="396"/>
      <c r="DM7" s="396"/>
      <c r="DN7" s="396"/>
      <c r="DO7" s="396"/>
      <c r="DP7" s="396"/>
      <c r="DQ7" s="396"/>
      <c r="DR7" s="397"/>
      <c r="DS7" s="395">
        <v>11</v>
      </c>
      <c r="DT7" s="396"/>
      <c r="DU7" s="396"/>
      <c r="DV7" s="396"/>
      <c r="DW7" s="396"/>
      <c r="DX7" s="396"/>
      <c r="DY7" s="396"/>
      <c r="DZ7" s="396"/>
      <c r="EA7" s="396"/>
      <c r="EB7" s="397"/>
    </row>
    <row r="8" spans="1:132" s="61" customFormat="1" ht="25.2" customHeight="1" x14ac:dyDescent="0.3">
      <c r="A8" s="244" t="s">
        <v>35</v>
      </c>
      <c r="B8" s="245"/>
      <c r="C8" s="245"/>
      <c r="D8" s="245"/>
      <c r="E8" s="245"/>
      <c r="F8" s="246"/>
      <c r="G8" s="325" t="s">
        <v>560</v>
      </c>
      <c r="H8" s="277"/>
      <c r="I8" s="277"/>
      <c r="J8" s="277"/>
      <c r="K8" s="277"/>
      <c r="L8" s="277"/>
      <c r="M8" s="277"/>
      <c r="N8" s="277"/>
      <c r="O8" s="277"/>
      <c r="P8" s="277"/>
      <c r="Q8" s="277"/>
      <c r="R8" s="277"/>
      <c r="S8" s="277"/>
      <c r="T8" s="277"/>
      <c r="U8" s="277"/>
      <c r="V8" s="277"/>
      <c r="W8" s="277"/>
      <c r="X8" s="278"/>
      <c r="Y8" s="233">
        <v>244</v>
      </c>
      <c r="Z8" s="234"/>
      <c r="AA8" s="234"/>
      <c r="AB8" s="234"/>
      <c r="AC8" s="234"/>
      <c r="AD8" s="234"/>
      <c r="AE8" s="234"/>
      <c r="AF8" s="234"/>
      <c r="AG8" s="234"/>
      <c r="AH8" s="234"/>
      <c r="AI8" s="235"/>
      <c r="AJ8" s="233" t="s">
        <v>561</v>
      </c>
      <c r="AK8" s="234"/>
      <c r="AL8" s="234"/>
      <c r="AM8" s="234"/>
      <c r="AN8" s="234"/>
      <c r="AO8" s="234"/>
      <c r="AP8" s="234"/>
      <c r="AQ8" s="234"/>
      <c r="AR8" s="234"/>
      <c r="AS8" s="234"/>
      <c r="AT8" s="235"/>
      <c r="AU8" s="233">
        <v>4100</v>
      </c>
      <c r="AV8" s="234"/>
      <c r="AW8" s="234"/>
      <c r="AX8" s="234"/>
      <c r="AY8" s="234"/>
      <c r="AZ8" s="234"/>
      <c r="BA8" s="234"/>
      <c r="BB8" s="234"/>
      <c r="BC8" s="234"/>
      <c r="BD8" s="234"/>
      <c r="BE8" s="234"/>
      <c r="BF8" s="234"/>
      <c r="BG8" s="235"/>
      <c r="BH8" s="233">
        <v>121.848</v>
      </c>
      <c r="BI8" s="234"/>
      <c r="BJ8" s="234"/>
      <c r="BK8" s="234"/>
      <c r="BL8" s="234"/>
      <c r="BM8" s="234"/>
      <c r="BN8" s="234"/>
      <c r="BO8" s="234"/>
      <c r="BP8" s="234"/>
      <c r="BQ8" s="234"/>
      <c r="BR8" s="234"/>
      <c r="BS8" s="390">
        <f t="shared" ref="BS8:BS13" si="0">AU8*BH8</f>
        <v>499576.8</v>
      </c>
      <c r="BT8" s="391"/>
      <c r="BU8" s="391"/>
      <c r="BV8" s="391"/>
      <c r="BW8" s="391"/>
      <c r="BX8" s="391"/>
      <c r="BY8" s="391"/>
      <c r="BZ8" s="391"/>
      <c r="CA8" s="391"/>
      <c r="CB8" s="391"/>
      <c r="CC8" s="391"/>
      <c r="CD8" s="391"/>
      <c r="CE8" s="392"/>
      <c r="CF8" s="236">
        <v>475207.2</v>
      </c>
      <c r="CG8" s="242"/>
      <c r="CH8" s="242"/>
      <c r="CI8" s="242"/>
      <c r="CJ8" s="242"/>
      <c r="CK8" s="242"/>
      <c r="CL8" s="242"/>
      <c r="CM8" s="242"/>
      <c r="CN8" s="242"/>
      <c r="CO8" s="242"/>
      <c r="CP8" s="242"/>
      <c r="CQ8" s="242"/>
      <c r="CR8" s="243"/>
      <c r="CS8" s="225"/>
      <c r="CT8" s="226"/>
      <c r="CU8" s="226"/>
      <c r="CV8" s="226"/>
      <c r="CW8" s="226"/>
      <c r="CX8" s="226"/>
      <c r="CY8" s="226"/>
      <c r="CZ8" s="226"/>
      <c r="DA8" s="226"/>
      <c r="DB8" s="226"/>
      <c r="DC8" s="226"/>
      <c r="DD8" s="226"/>
      <c r="DE8" s="226"/>
      <c r="DF8" s="226"/>
      <c r="DG8" s="227"/>
      <c r="DH8" s="225">
        <f>200*BH8</f>
        <v>24369.599999999999</v>
      </c>
      <c r="DI8" s="226"/>
      <c r="DJ8" s="226"/>
      <c r="DK8" s="226"/>
      <c r="DL8" s="226"/>
      <c r="DM8" s="226"/>
      <c r="DN8" s="226"/>
      <c r="DO8" s="226"/>
      <c r="DP8" s="226"/>
      <c r="DQ8" s="226"/>
      <c r="DR8" s="227"/>
      <c r="DS8" s="225"/>
      <c r="DT8" s="226"/>
      <c r="DU8" s="226"/>
      <c r="DV8" s="226"/>
      <c r="DW8" s="226"/>
      <c r="DX8" s="226"/>
      <c r="DY8" s="226"/>
      <c r="DZ8" s="226"/>
      <c r="EA8" s="226"/>
      <c r="EB8" s="227"/>
    </row>
    <row r="9" spans="1:132" s="61" customFormat="1" ht="16.5" customHeight="1" x14ac:dyDescent="0.3">
      <c r="A9" s="331" t="s">
        <v>36</v>
      </c>
      <c r="B9" s="332"/>
      <c r="C9" s="332"/>
      <c r="D9" s="332"/>
      <c r="E9" s="332"/>
      <c r="F9" s="333"/>
      <c r="G9" s="325" t="s">
        <v>562</v>
      </c>
      <c r="H9" s="277"/>
      <c r="I9" s="277"/>
      <c r="J9" s="277"/>
      <c r="K9" s="277"/>
      <c r="L9" s="277"/>
      <c r="M9" s="277"/>
      <c r="N9" s="277"/>
      <c r="O9" s="277"/>
      <c r="P9" s="277"/>
      <c r="Q9" s="277"/>
      <c r="R9" s="277"/>
      <c r="S9" s="277"/>
      <c r="T9" s="277"/>
      <c r="U9" s="277"/>
      <c r="V9" s="277"/>
      <c r="W9" s="277"/>
      <c r="X9" s="278"/>
      <c r="Y9" s="225">
        <v>244</v>
      </c>
      <c r="Z9" s="226"/>
      <c r="AA9" s="226"/>
      <c r="AB9" s="226"/>
      <c r="AC9" s="226"/>
      <c r="AD9" s="226"/>
      <c r="AE9" s="226"/>
      <c r="AF9" s="226"/>
      <c r="AG9" s="226"/>
      <c r="AH9" s="226"/>
      <c r="AI9" s="227"/>
      <c r="AJ9" s="225" t="s">
        <v>561</v>
      </c>
      <c r="AK9" s="226"/>
      <c r="AL9" s="226"/>
      <c r="AM9" s="226"/>
      <c r="AN9" s="226"/>
      <c r="AO9" s="226"/>
      <c r="AP9" s="226"/>
      <c r="AQ9" s="226"/>
      <c r="AR9" s="226"/>
      <c r="AS9" s="226"/>
      <c r="AT9" s="227"/>
      <c r="AU9" s="225">
        <v>5600</v>
      </c>
      <c r="AV9" s="226"/>
      <c r="AW9" s="226"/>
      <c r="AX9" s="226"/>
      <c r="AY9" s="226"/>
      <c r="AZ9" s="226"/>
      <c r="BA9" s="226"/>
      <c r="BB9" s="226"/>
      <c r="BC9" s="226"/>
      <c r="BD9" s="226"/>
      <c r="BE9" s="226"/>
      <c r="BF9" s="226"/>
      <c r="BG9" s="227"/>
      <c r="BH9" s="225">
        <v>41.304000000000002</v>
      </c>
      <c r="BI9" s="226"/>
      <c r="BJ9" s="226"/>
      <c r="BK9" s="226"/>
      <c r="BL9" s="226"/>
      <c r="BM9" s="226"/>
      <c r="BN9" s="226"/>
      <c r="BO9" s="226"/>
      <c r="BP9" s="226"/>
      <c r="BQ9" s="226"/>
      <c r="BR9" s="226"/>
      <c r="BS9" s="225">
        <f t="shared" si="0"/>
        <v>231302.40000000002</v>
      </c>
      <c r="BT9" s="226"/>
      <c r="BU9" s="226"/>
      <c r="BV9" s="226"/>
      <c r="BW9" s="226"/>
      <c r="BX9" s="226"/>
      <c r="BY9" s="226"/>
      <c r="BZ9" s="226"/>
      <c r="CA9" s="226"/>
      <c r="CB9" s="226"/>
      <c r="CC9" s="226"/>
      <c r="CD9" s="226"/>
      <c r="CE9" s="227"/>
      <c r="CF9" s="236">
        <v>231302.39999999999</v>
      </c>
      <c r="CG9" s="242"/>
      <c r="CH9" s="242"/>
      <c r="CI9" s="242"/>
      <c r="CJ9" s="242"/>
      <c r="CK9" s="242"/>
      <c r="CL9" s="242"/>
      <c r="CM9" s="242"/>
      <c r="CN9" s="242"/>
      <c r="CO9" s="242"/>
      <c r="CP9" s="242"/>
      <c r="CQ9" s="242"/>
      <c r="CR9" s="243"/>
      <c r="CS9" s="225"/>
      <c r="CT9" s="226"/>
      <c r="CU9" s="226"/>
      <c r="CV9" s="226"/>
      <c r="CW9" s="226"/>
      <c r="CX9" s="226"/>
      <c r="CY9" s="226"/>
      <c r="CZ9" s="226"/>
      <c r="DA9" s="226"/>
      <c r="DB9" s="226"/>
      <c r="DC9" s="226"/>
      <c r="DD9" s="226"/>
      <c r="DE9" s="226"/>
      <c r="DF9" s="226"/>
      <c r="DG9" s="227"/>
      <c r="DH9" s="225"/>
      <c r="DI9" s="226"/>
      <c r="DJ9" s="226"/>
      <c r="DK9" s="226"/>
      <c r="DL9" s="226"/>
      <c r="DM9" s="226"/>
      <c r="DN9" s="226"/>
      <c r="DO9" s="226"/>
      <c r="DP9" s="226"/>
      <c r="DQ9" s="226"/>
      <c r="DR9" s="227"/>
      <c r="DS9" s="225"/>
      <c r="DT9" s="226"/>
      <c r="DU9" s="226"/>
      <c r="DV9" s="226"/>
      <c r="DW9" s="226"/>
      <c r="DX9" s="226"/>
      <c r="DY9" s="226"/>
      <c r="DZ9" s="226"/>
      <c r="EA9" s="226"/>
      <c r="EB9" s="227"/>
    </row>
    <row r="10" spans="1:132" s="61" customFormat="1" ht="16.5" customHeight="1" x14ac:dyDescent="0.3">
      <c r="A10" s="331" t="s">
        <v>37</v>
      </c>
      <c r="B10" s="332"/>
      <c r="C10" s="332"/>
      <c r="D10" s="332"/>
      <c r="E10" s="332"/>
      <c r="F10" s="333"/>
      <c r="G10" s="325" t="s">
        <v>563</v>
      </c>
      <c r="H10" s="277"/>
      <c r="I10" s="277"/>
      <c r="J10" s="277"/>
      <c r="K10" s="277"/>
      <c r="L10" s="277"/>
      <c r="M10" s="277"/>
      <c r="N10" s="277"/>
      <c r="O10" s="277"/>
      <c r="P10" s="277"/>
      <c r="Q10" s="277"/>
      <c r="R10" s="277"/>
      <c r="S10" s="277"/>
      <c r="T10" s="277"/>
      <c r="U10" s="277"/>
      <c r="V10" s="277"/>
      <c r="W10" s="277"/>
      <c r="X10" s="278"/>
      <c r="Y10" s="225">
        <v>244</v>
      </c>
      <c r="Z10" s="226"/>
      <c r="AA10" s="226"/>
      <c r="AB10" s="226"/>
      <c r="AC10" s="226"/>
      <c r="AD10" s="226"/>
      <c r="AE10" s="226"/>
      <c r="AF10" s="226"/>
      <c r="AG10" s="226"/>
      <c r="AH10" s="226"/>
      <c r="AI10" s="227"/>
      <c r="AJ10" s="225" t="s">
        <v>561</v>
      </c>
      <c r="AK10" s="226"/>
      <c r="AL10" s="226"/>
      <c r="AM10" s="226"/>
      <c r="AN10" s="226"/>
      <c r="AO10" s="226"/>
      <c r="AP10" s="226"/>
      <c r="AQ10" s="226"/>
      <c r="AR10" s="226"/>
      <c r="AS10" s="226"/>
      <c r="AT10" s="227"/>
      <c r="AU10" s="236">
        <v>190.08</v>
      </c>
      <c r="AV10" s="242"/>
      <c r="AW10" s="242"/>
      <c r="AX10" s="242"/>
      <c r="AY10" s="242"/>
      <c r="AZ10" s="242"/>
      <c r="BA10" s="242"/>
      <c r="BB10" s="242"/>
      <c r="BC10" s="242"/>
      <c r="BD10" s="242"/>
      <c r="BE10" s="242"/>
      <c r="BF10" s="242"/>
      <c r="BG10" s="243"/>
      <c r="BH10" s="225">
        <v>971.25</v>
      </c>
      <c r="BI10" s="226"/>
      <c r="BJ10" s="226"/>
      <c r="BK10" s="226"/>
      <c r="BL10" s="226"/>
      <c r="BM10" s="226"/>
      <c r="BN10" s="226"/>
      <c r="BO10" s="226"/>
      <c r="BP10" s="226"/>
      <c r="BQ10" s="226"/>
      <c r="BR10" s="226"/>
      <c r="BS10" s="225">
        <f t="shared" si="0"/>
        <v>184615.2</v>
      </c>
      <c r="BT10" s="226"/>
      <c r="BU10" s="226"/>
      <c r="BV10" s="226"/>
      <c r="BW10" s="226"/>
      <c r="BX10" s="226"/>
      <c r="BY10" s="226"/>
      <c r="BZ10" s="226"/>
      <c r="CA10" s="226"/>
      <c r="CB10" s="226"/>
      <c r="CC10" s="226"/>
      <c r="CD10" s="226"/>
      <c r="CE10" s="227"/>
      <c r="CF10" s="225">
        <v>184615.2</v>
      </c>
      <c r="CG10" s="226"/>
      <c r="CH10" s="226"/>
      <c r="CI10" s="226"/>
      <c r="CJ10" s="226"/>
      <c r="CK10" s="226"/>
      <c r="CL10" s="226"/>
      <c r="CM10" s="226"/>
      <c r="CN10" s="226"/>
      <c r="CO10" s="226"/>
      <c r="CP10" s="226"/>
      <c r="CQ10" s="226"/>
      <c r="CR10" s="227"/>
      <c r="CS10" s="225"/>
      <c r="CT10" s="226"/>
      <c r="CU10" s="226"/>
      <c r="CV10" s="226"/>
      <c r="CW10" s="226"/>
      <c r="CX10" s="226"/>
      <c r="CY10" s="226"/>
      <c r="CZ10" s="226"/>
      <c r="DA10" s="226"/>
      <c r="DB10" s="226"/>
      <c r="DC10" s="226"/>
      <c r="DD10" s="226"/>
      <c r="DE10" s="226"/>
      <c r="DF10" s="226"/>
      <c r="DG10" s="227"/>
      <c r="DH10" s="225"/>
      <c r="DI10" s="226"/>
      <c r="DJ10" s="226"/>
      <c r="DK10" s="226"/>
      <c r="DL10" s="226"/>
      <c r="DM10" s="226"/>
      <c r="DN10" s="226"/>
      <c r="DO10" s="226"/>
      <c r="DP10" s="226"/>
      <c r="DQ10" s="226"/>
      <c r="DR10" s="227"/>
      <c r="DS10" s="225"/>
      <c r="DT10" s="226"/>
      <c r="DU10" s="226"/>
      <c r="DV10" s="226"/>
      <c r="DW10" s="226"/>
      <c r="DX10" s="226"/>
      <c r="DY10" s="226"/>
      <c r="DZ10" s="226"/>
      <c r="EA10" s="226"/>
      <c r="EB10" s="227"/>
    </row>
    <row r="11" spans="1:132" s="61" customFormat="1" ht="16.5" customHeight="1" x14ac:dyDescent="0.3">
      <c r="A11" s="331" t="s">
        <v>38</v>
      </c>
      <c r="B11" s="332"/>
      <c r="C11" s="332"/>
      <c r="D11" s="332"/>
      <c r="E11" s="332"/>
      <c r="F11" s="333"/>
      <c r="G11" s="325" t="s">
        <v>564</v>
      </c>
      <c r="H11" s="277"/>
      <c r="I11" s="277"/>
      <c r="J11" s="277"/>
      <c r="K11" s="277"/>
      <c r="L11" s="277"/>
      <c r="M11" s="277"/>
      <c r="N11" s="277"/>
      <c r="O11" s="277"/>
      <c r="P11" s="277"/>
      <c r="Q11" s="277"/>
      <c r="R11" s="277"/>
      <c r="S11" s="277"/>
      <c r="T11" s="277"/>
      <c r="U11" s="277"/>
      <c r="V11" s="277"/>
      <c r="W11" s="277"/>
      <c r="X11" s="278"/>
      <c r="Y11" s="225">
        <v>247</v>
      </c>
      <c r="Z11" s="226"/>
      <c r="AA11" s="226"/>
      <c r="AB11" s="226"/>
      <c r="AC11" s="226"/>
      <c r="AD11" s="226"/>
      <c r="AE11" s="226"/>
      <c r="AF11" s="226"/>
      <c r="AG11" s="226"/>
      <c r="AH11" s="226"/>
      <c r="AI11" s="227"/>
      <c r="AJ11" s="225" t="s">
        <v>565</v>
      </c>
      <c r="AK11" s="226"/>
      <c r="AL11" s="226"/>
      <c r="AM11" s="226"/>
      <c r="AN11" s="226"/>
      <c r="AO11" s="226"/>
      <c r="AP11" s="226"/>
      <c r="AQ11" s="226"/>
      <c r="AR11" s="226"/>
      <c r="AS11" s="226"/>
      <c r="AT11" s="227"/>
      <c r="AU11" s="225">
        <v>223888</v>
      </c>
      <c r="AV11" s="226"/>
      <c r="AW11" s="226"/>
      <c r="AX11" s="226"/>
      <c r="AY11" s="226"/>
      <c r="AZ11" s="226"/>
      <c r="BA11" s="226"/>
      <c r="BB11" s="226"/>
      <c r="BC11" s="226"/>
      <c r="BD11" s="226"/>
      <c r="BE11" s="226"/>
      <c r="BF11" s="226"/>
      <c r="BG11" s="227"/>
      <c r="BH11" s="236">
        <f>12.8998391779</f>
        <v>12.899839177900001</v>
      </c>
      <c r="BI11" s="242"/>
      <c r="BJ11" s="242"/>
      <c r="BK11" s="242"/>
      <c r="BL11" s="242"/>
      <c r="BM11" s="242"/>
      <c r="BN11" s="242"/>
      <c r="BO11" s="242"/>
      <c r="BP11" s="242"/>
      <c r="BQ11" s="242"/>
      <c r="BR11" s="242"/>
      <c r="BS11" s="236">
        <f t="shared" si="0"/>
        <v>2888119.1938616754</v>
      </c>
      <c r="BT11" s="242"/>
      <c r="BU11" s="242"/>
      <c r="BV11" s="242"/>
      <c r="BW11" s="242"/>
      <c r="BX11" s="242"/>
      <c r="BY11" s="242"/>
      <c r="BZ11" s="242"/>
      <c r="CA11" s="242"/>
      <c r="CB11" s="242"/>
      <c r="CC11" s="242"/>
      <c r="CD11" s="242"/>
      <c r="CE11" s="243"/>
      <c r="CF11" s="236">
        <v>2888119.19</v>
      </c>
      <c r="CG11" s="242"/>
      <c r="CH11" s="242"/>
      <c r="CI11" s="242"/>
      <c r="CJ11" s="242"/>
      <c r="CK11" s="242"/>
      <c r="CL11" s="242"/>
      <c r="CM11" s="242"/>
      <c r="CN11" s="242"/>
      <c r="CO11" s="242"/>
      <c r="CP11" s="242"/>
      <c r="CQ11" s="242"/>
      <c r="CR11" s="243"/>
      <c r="CS11" s="225"/>
      <c r="CT11" s="226"/>
      <c r="CU11" s="226"/>
      <c r="CV11" s="226"/>
      <c r="CW11" s="226"/>
      <c r="CX11" s="226"/>
      <c r="CY11" s="226"/>
      <c r="CZ11" s="226"/>
      <c r="DA11" s="226"/>
      <c r="DB11" s="226"/>
      <c r="DC11" s="226"/>
      <c r="DD11" s="226"/>
      <c r="DE11" s="226"/>
      <c r="DF11" s="226"/>
      <c r="DG11" s="227"/>
      <c r="DH11" s="225"/>
      <c r="DI11" s="226"/>
      <c r="DJ11" s="226"/>
      <c r="DK11" s="226"/>
      <c r="DL11" s="226"/>
      <c r="DM11" s="226"/>
      <c r="DN11" s="226"/>
      <c r="DO11" s="226"/>
      <c r="DP11" s="226"/>
      <c r="DQ11" s="226"/>
      <c r="DR11" s="227"/>
      <c r="DS11" s="225"/>
      <c r="DT11" s="226"/>
      <c r="DU11" s="226"/>
      <c r="DV11" s="226"/>
      <c r="DW11" s="226"/>
      <c r="DX11" s="226"/>
      <c r="DY11" s="226"/>
      <c r="DZ11" s="226"/>
      <c r="EA11" s="226"/>
      <c r="EB11" s="227"/>
    </row>
    <row r="12" spans="1:132" s="61" customFormat="1" ht="16.5" customHeight="1" x14ac:dyDescent="0.3">
      <c r="A12" s="331" t="s">
        <v>39</v>
      </c>
      <c r="B12" s="332"/>
      <c r="C12" s="332"/>
      <c r="D12" s="332"/>
      <c r="E12" s="332"/>
      <c r="F12" s="333"/>
      <c r="G12" s="325" t="s">
        <v>566</v>
      </c>
      <c r="H12" s="277"/>
      <c r="I12" s="277"/>
      <c r="J12" s="277"/>
      <c r="K12" s="277"/>
      <c r="L12" s="277"/>
      <c r="M12" s="277"/>
      <c r="N12" s="277"/>
      <c r="O12" s="277"/>
      <c r="P12" s="277"/>
      <c r="Q12" s="277"/>
      <c r="R12" s="277"/>
      <c r="S12" s="277"/>
      <c r="T12" s="277"/>
      <c r="U12" s="277"/>
      <c r="V12" s="277"/>
      <c r="W12" s="277"/>
      <c r="X12" s="278"/>
      <c r="Y12" s="225">
        <v>247</v>
      </c>
      <c r="Z12" s="226"/>
      <c r="AA12" s="226"/>
      <c r="AB12" s="226"/>
      <c r="AC12" s="226"/>
      <c r="AD12" s="226"/>
      <c r="AE12" s="226"/>
      <c r="AF12" s="226"/>
      <c r="AG12" s="226"/>
      <c r="AH12" s="226"/>
      <c r="AI12" s="227"/>
      <c r="AJ12" s="225" t="s">
        <v>561</v>
      </c>
      <c r="AK12" s="226"/>
      <c r="AL12" s="226"/>
      <c r="AM12" s="226"/>
      <c r="AN12" s="226"/>
      <c r="AO12" s="226"/>
      <c r="AP12" s="226"/>
      <c r="AQ12" s="226"/>
      <c r="AR12" s="226"/>
      <c r="AS12" s="226"/>
      <c r="AT12" s="227"/>
      <c r="AU12" s="236">
        <v>1380.6578999999999</v>
      </c>
      <c r="AV12" s="242"/>
      <c r="AW12" s="242"/>
      <c r="AX12" s="242"/>
      <c r="AY12" s="242"/>
      <c r="AZ12" s="242"/>
      <c r="BA12" s="242"/>
      <c r="BB12" s="242"/>
      <c r="BC12" s="242"/>
      <c r="BD12" s="242"/>
      <c r="BE12" s="242"/>
      <c r="BF12" s="242"/>
      <c r="BG12" s="243"/>
      <c r="BH12" s="393">
        <v>50.904000000000003</v>
      </c>
      <c r="BI12" s="394"/>
      <c r="BJ12" s="394"/>
      <c r="BK12" s="394"/>
      <c r="BL12" s="394"/>
      <c r="BM12" s="394"/>
      <c r="BN12" s="394"/>
      <c r="BO12" s="394"/>
      <c r="BP12" s="394"/>
      <c r="BQ12" s="394"/>
      <c r="BR12" s="394"/>
      <c r="BS12" s="236">
        <f t="shared" si="0"/>
        <v>70281.009741600006</v>
      </c>
      <c r="BT12" s="242"/>
      <c r="BU12" s="242"/>
      <c r="BV12" s="242"/>
      <c r="BW12" s="242"/>
      <c r="BX12" s="242"/>
      <c r="BY12" s="242"/>
      <c r="BZ12" s="242"/>
      <c r="CA12" s="242"/>
      <c r="CB12" s="242"/>
      <c r="CC12" s="242"/>
      <c r="CD12" s="242"/>
      <c r="CE12" s="243"/>
      <c r="CF12" s="225">
        <v>70281.009999999995</v>
      </c>
      <c r="CG12" s="226"/>
      <c r="CH12" s="226"/>
      <c r="CI12" s="226"/>
      <c r="CJ12" s="226"/>
      <c r="CK12" s="226"/>
      <c r="CL12" s="226"/>
      <c r="CM12" s="226"/>
      <c r="CN12" s="226"/>
      <c r="CO12" s="226"/>
      <c r="CP12" s="226"/>
      <c r="CQ12" s="226"/>
      <c r="CR12" s="227"/>
      <c r="CS12" s="225"/>
      <c r="CT12" s="226"/>
      <c r="CU12" s="226"/>
      <c r="CV12" s="226"/>
      <c r="CW12" s="226"/>
      <c r="CX12" s="226"/>
      <c r="CY12" s="226"/>
      <c r="CZ12" s="226"/>
      <c r="DA12" s="226"/>
      <c r="DB12" s="226"/>
      <c r="DC12" s="226"/>
      <c r="DD12" s="226"/>
      <c r="DE12" s="226"/>
      <c r="DF12" s="226"/>
      <c r="DG12" s="227"/>
      <c r="DH12" s="225"/>
      <c r="DI12" s="226"/>
      <c r="DJ12" s="226"/>
      <c r="DK12" s="226"/>
      <c r="DL12" s="226"/>
      <c r="DM12" s="226"/>
      <c r="DN12" s="226"/>
      <c r="DO12" s="226"/>
      <c r="DP12" s="226"/>
      <c r="DQ12" s="226"/>
      <c r="DR12" s="227"/>
      <c r="DS12" s="225"/>
      <c r="DT12" s="226"/>
      <c r="DU12" s="226"/>
      <c r="DV12" s="226"/>
      <c r="DW12" s="226"/>
      <c r="DX12" s="226"/>
      <c r="DY12" s="226"/>
      <c r="DZ12" s="226"/>
      <c r="EA12" s="226"/>
      <c r="EB12" s="227"/>
    </row>
    <row r="13" spans="1:132" s="61" customFormat="1" ht="16.5" customHeight="1" x14ac:dyDescent="0.3">
      <c r="A13" s="331" t="s">
        <v>40</v>
      </c>
      <c r="B13" s="332"/>
      <c r="C13" s="332"/>
      <c r="D13" s="332"/>
      <c r="E13" s="332"/>
      <c r="F13" s="333"/>
      <c r="G13" s="325" t="s">
        <v>567</v>
      </c>
      <c r="H13" s="277"/>
      <c r="I13" s="277"/>
      <c r="J13" s="277"/>
      <c r="K13" s="277"/>
      <c r="L13" s="277"/>
      <c r="M13" s="277"/>
      <c r="N13" s="277"/>
      <c r="O13" s="277"/>
      <c r="P13" s="277"/>
      <c r="Q13" s="277"/>
      <c r="R13" s="277"/>
      <c r="S13" s="277"/>
      <c r="T13" s="277"/>
      <c r="U13" s="277"/>
      <c r="V13" s="277"/>
      <c r="W13" s="277"/>
      <c r="X13" s="278"/>
      <c r="Y13" s="233">
        <v>247</v>
      </c>
      <c r="Z13" s="234"/>
      <c r="AA13" s="234"/>
      <c r="AB13" s="234"/>
      <c r="AC13" s="234"/>
      <c r="AD13" s="234"/>
      <c r="AE13" s="234"/>
      <c r="AF13" s="234"/>
      <c r="AG13" s="234"/>
      <c r="AH13" s="234"/>
      <c r="AI13" s="235"/>
      <c r="AJ13" s="233" t="s">
        <v>568</v>
      </c>
      <c r="AK13" s="234"/>
      <c r="AL13" s="234"/>
      <c r="AM13" s="234"/>
      <c r="AN13" s="234"/>
      <c r="AO13" s="234"/>
      <c r="AP13" s="234"/>
      <c r="AQ13" s="234"/>
      <c r="AR13" s="234"/>
      <c r="AS13" s="234"/>
      <c r="AT13" s="235"/>
      <c r="AU13" s="233">
        <v>1330</v>
      </c>
      <c r="AV13" s="234"/>
      <c r="AW13" s="234"/>
      <c r="AX13" s="234"/>
      <c r="AY13" s="234"/>
      <c r="AZ13" s="234"/>
      <c r="BA13" s="234"/>
      <c r="BB13" s="234"/>
      <c r="BC13" s="234"/>
      <c r="BD13" s="234"/>
      <c r="BE13" s="234"/>
      <c r="BF13" s="234"/>
      <c r="BG13" s="235"/>
      <c r="BH13" s="233">
        <v>1735.75</v>
      </c>
      <c r="BI13" s="234"/>
      <c r="BJ13" s="234"/>
      <c r="BK13" s="234"/>
      <c r="BL13" s="234"/>
      <c r="BM13" s="234"/>
      <c r="BN13" s="234"/>
      <c r="BO13" s="234"/>
      <c r="BP13" s="234"/>
      <c r="BQ13" s="234"/>
      <c r="BR13" s="234"/>
      <c r="BS13" s="390">
        <f t="shared" si="0"/>
        <v>2308547.5</v>
      </c>
      <c r="BT13" s="391"/>
      <c r="BU13" s="391"/>
      <c r="BV13" s="391"/>
      <c r="BW13" s="391"/>
      <c r="BX13" s="391"/>
      <c r="BY13" s="391"/>
      <c r="BZ13" s="391"/>
      <c r="CA13" s="391"/>
      <c r="CB13" s="391"/>
      <c r="CC13" s="391"/>
      <c r="CD13" s="391"/>
      <c r="CE13" s="392"/>
      <c r="CF13" s="236">
        <v>2256475</v>
      </c>
      <c r="CG13" s="242"/>
      <c r="CH13" s="242"/>
      <c r="CI13" s="242"/>
      <c r="CJ13" s="242"/>
      <c r="CK13" s="242"/>
      <c r="CL13" s="242"/>
      <c r="CM13" s="242"/>
      <c r="CN13" s="242"/>
      <c r="CO13" s="242"/>
      <c r="CP13" s="242"/>
      <c r="CQ13" s="242"/>
      <c r="CR13" s="243"/>
      <c r="CS13" s="225"/>
      <c r="CT13" s="226"/>
      <c r="CU13" s="226"/>
      <c r="CV13" s="226"/>
      <c r="CW13" s="226"/>
      <c r="CX13" s="226"/>
      <c r="CY13" s="226"/>
      <c r="CZ13" s="226"/>
      <c r="DA13" s="226"/>
      <c r="DB13" s="226"/>
      <c r="DC13" s="226"/>
      <c r="DD13" s="226"/>
      <c r="DE13" s="226"/>
      <c r="DF13" s="226"/>
      <c r="DG13" s="227"/>
      <c r="DH13" s="225">
        <v>52072.5</v>
      </c>
      <c r="DI13" s="226"/>
      <c r="DJ13" s="226"/>
      <c r="DK13" s="226"/>
      <c r="DL13" s="226"/>
      <c r="DM13" s="226"/>
      <c r="DN13" s="226"/>
      <c r="DO13" s="226"/>
      <c r="DP13" s="226"/>
      <c r="DQ13" s="226"/>
      <c r="DR13" s="227"/>
      <c r="DS13" s="225"/>
      <c r="DT13" s="226"/>
      <c r="DU13" s="226"/>
      <c r="DV13" s="226"/>
      <c r="DW13" s="226"/>
      <c r="DX13" s="226"/>
      <c r="DY13" s="226"/>
      <c r="DZ13" s="226"/>
      <c r="EA13" s="226"/>
      <c r="EB13" s="227"/>
    </row>
    <row r="14" spans="1:132" s="61" customFormat="1" ht="16.5" customHeight="1" x14ac:dyDescent="0.3">
      <c r="A14" s="276"/>
      <c r="B14" s="231"/>
      <c r="C14" s="231"/>
      <c r="D14" s="231"/>
      <c r="E14" s="231"/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  <c r="AK14" s="231"/>
      <c r="AL14" s="231"/>
      <c r="AM14" s="231"/>
      <c r="AN14" s="231"/>
      <c r="AO14" s="231"/>
      <c r="AP14" s="231"/>
      <c r="AQ14" s="231"/>
      <c r="AR14" s="231"/>
      <c r="AS14" s="231"/>
      <c r="AT14" s="231"/>
      <c r="AU14" s="231"/>
      <c r="AV14" s="231"/>
      <c r="AW14" s="231"/>
      <c r="AX14" s="231"/>
      <c r="AY14" s="231"/>
      <c r="AZ14" s="231"/>
      <c r="BA14" s="231"/>
      <c r="BB14" s="231"/>
      <c r="BC14" s="231"/>
      <c r="BD14" s="231"/>
      <c r="BE14" s="231"/>
      <c r="BF14" s="231"/>
      <c r="BG14" s="231"/>
      <c r="BH14" s="231"/>
      <c r="BI14" s="231"/>
      <c r="BJ14" s="231"/>
      <c r="BK14" s="231"/>
      <c r="BL14" s="231"/>
      <c r="BM14" s="231"/>
      <c r="BN14" s="231"/>
      <c r="BO14" s="231"/>
      <c r="BP14" s="231"/>
      <c r="BQ14" s="231"/>
      <c r="BR14" s="232"/>
      <c r="BS14" s="225">
        <f>SUM(BS8:BS13)</f>
        <v>6182442.1036032755</v>
      </c>
      <c r="BT14" s="226"/>
      <c r="BU14" s="226"/>
      <c r="BV14" s="226"/>
      <c r="BW14" s="226"/>
      <c r="BX14" s="226"/>
      <c r="BY14" s="226"/>
      <c r="BZ14" s="226"/>
      <c r="CA14" s="226"/>
      <c r="CB14" s="226"/>
      <c r="CC14" s="226"/>
      <c r="CD14" s="226"/>
      <c r="CE14" s="227"/>
      <c r="CF14" s="225">
        <f>SUM(CF8:CF13)</f>
        <v>6106000</v>
      </c>
      <c r="CG14" s="226"/>
      <c r="CH14" s="226"/>
      <c r="CI14" s="226"/>
      <c r="CJ14" s="226"/>
      <c r="CK14" s="226"/>
      <c r="CL14" s="226"/>
      <c r="CM14" s="226"/>
      <c r="CN14" s="226"/>
      <c r="CO14" s="226"/>
      <c r="CP14" s="226"/>
      <c r="CQ14" s="226"/>
      <c r="CR14" s="227"/>
      <c r="CS14" s="225"/>
      <c r="CT14" s="226"/>
      <c r="CU14" s="226"/>
      <c r="CV14" s="226"/>
      <c r="CW14" s="226"/>
      <c r="CX14" s="226"/>
      <c r="CY14" s="226"/>
      <c r="CZ14" s="226"/>
      <c r="DA14" s="226"/>
      <c r="DB14" s="226"/>
      <c r="DC14" s="226"/>
      <c r="DD14" s="226"/>
      <c r="DE14" s="226"/>
      <c r="DF14" s="226"/>
      <c r="DG14" s="227"/>
      <c r="DH14" s="225">
        <f>SUM(DH8:DH13)</f>
        <v>76442.100000000006</v>
      </c>
      <c r="DI14" s="226"/>
      <c r="DJ14" s="226"/>
      <c r="DK14" s="226"/>
      <c r="DL14" s="226"/>
      <c r="DM14" s="226"/>
      <c r="DN14" s="226"/>
      <c r="DO14" s="226"/>
      <c r="DP14" s="226"/>
      <c r="DQ14" s="226"/>
      <c r="DR14" s="227"/>
      <c r="DS14" s="225"/>
      <c r="DT14" s="226"/>
      <c r="DU14" s="226"/>
      <c r="DV14" s="226"/>
      <c r="DW14" s="226"/>
      <c r="DX14" s="226"/>
      <c r="DY14" s="226"/>
      <c r="DZ14" s="226"/>
      <c r="EA14" s="226"/>
      <c r="EB14" s="227"/>
    </row>
  </sheetData>
  <mergeCells count="96">
    <mergeCell ref="A4:F6"/>
    <mergeCell ref="G4:X6"/>
    <mergeCell ref="Y4:AI6"/>
    <mergeCell ref="AJ4:AT6"/>
    <mergeCell ref="AU4:BG6"/>
    <mergeCell ref="BH7:BR7"/>
    <mergeCell ref="BS4:CE6"/>
    <mergeCell ref="CF4:EB4"/>
    <mergeCell ref="CF5:CR6"/>
    <mergeCell ref="CS5:DG6"/>
    <mergeCell ref="DH5:EB5"/>
    <mergeCell ref="DH6:DR6"/>
    <mergeCell ref="DS6:EB6"/>
    <mergeCell ref="BH4:BR6"/>
    <mergeCell ref="A7:F7"/>
    <mergeCell ref="G7:X7"/>
    <mergeCell ref="Y7:AI7"/>
    <mergeCell ref="AJ7:AT7"/>
    <mergeCell ref="AU7:BG7"/>
    <mergeCell ref="A8:F8"/>
    <mergeCell ref="G8:X8"/>
    <mergeCell ref="Y8:AI8"/>
    <mergeCell ref="AJ8:AT8"/>
    <mergeCell ref="AU8:BG8"/>
    <mergeCell ref="DH8:DR8"/>
    <mergeCell ref="DS8:EB8"/>
    <mergeCell ref="BS7:CE7"/>
    <mergeCell ref="CF7:CR7"/>
    <mergeCell ref="CS7:DG7"/>
    <mergeCell ref="DH7:DR7"/>
    <mergeCell ref="DS7:EB7"/>
    <mergeCell ref="BH9:BR9"/>
    <mergeCell ref="BH8:BR8"/>
    <mergeCell ref="BS8:CE8"/>
    <mergeCell ref="CF8:CR8"/>
    <mergeCell ref="CS8:DG8"/>
    <mergeCell ref="A9:F9"/>
    <mergeCell ref="G9:X9"/>
    <mergeCell ref="Y9:AI9"/>
    <mergeCell ref="AJ9:AT9"/>
    <mergeCell ref="AU9:BG9"/>
    <mergeCell ref="A10:F10"/>
    <mergeCell ref="G10:X10"/>
    <mergeCell ref="Y10:AI10"/>
    <mergeCell ref="AJ10:AT10"/>
    <mergeCell ref="AU10:BG10"/>
    <mergeCell ref="DH10:DR10"/>
    <mergeCell ref="DS10:EB10"/>
    <mergeCell ref="BS9:CE9"/>
    <mergeCell ref="CF9:CR9"/>
    <mergeCell ref="CS9:DG9"/>
    <mergeCell ref="DH9:DR9"/>
    <mergeCell ref="DS9:EB9"/>
    <mergeCell ref="BH11:BR11"/>
    <mergeCell ref="BH10:BR10"/>
    <mergeCell ref="BS10:CE10"/>
    <mergeCell ref="CF10:CR10"/>
    <mergeCell ref="CS10:DG10"/>
    <mergeCell ref="A11:F11"/>
    <mergeCell ref="G11:X11"/>
    <mergeCell ref="Y11:AI11"/>
    <mergeCell ref="AJ11:AT11"/>
    <mergeCell ref="AU11:BG11"/>
    <mergeCell ref="A12:F12"/>
    <mergeCell ref="G12:X12"/>
    <mergeCell ref="Y12:AI12"/>
    <mergeCell ref="AJ12:AT12"/>
    <mergeCell ref="AU12:BG12"/>
    <mergeCell ref="DH12:DR12"/>
    <mergeCell ref="DS12:EB12"/>
    <mergeCell ref="BS11:CE11"/>
    <mergeCell ref="CF11:CR11"/>
    <mergeCell ref="CS11:DG11"/>
    <mergeCell ref="DH11:DR11"/>
    <mergeCell ref="DS11:EB11"/>
    <mergeCell ref="BH13:BR13"/>
    <mergeCell ref="BH12:BR12"/>
    <mergeCell ref="BS12:CE12"/>
    <mergeCell ref="CF12:CR12"/>
    <mergeCell ref="CS12:DG12"/>
    <mergeCell ref="A13:F13"/>
    <mergeCell ref="G13:X13"/>
    <mergeCell ref="Y13:AI13"/>
    <mergeCell ref="AJ13:AT13"/>
    <mergeCell ref="AU13:BG13"/>
    <mergeCell ref="A14:BR14"/>
    <mergeCell ref="BS14:CE14"/>
    <mergeCell ref="CF14:CR14"/>
    <mergeCell ref="CS14:DG14"/>
    <mergeCell ref="DH14:DR14"/>
    <mergeCell ref="DS14:EB14"/>
    <mergeCell ref="BS13:CE13"/>
    <mergeCell ref="CF13:CR13"/>
    <mergeCell ref="CS13:DG13"/>
    <mergeCell ref="DH13:DR13"/>
    <mergeCell ref="DS13:EB13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T41"/>
  <sheetViews>
    <sheetView view="pageBreakPreview" topLeftCell="A35" zoomScaleNormal="100" zoomScaleSheetLayoutView="100" workbookViewId="0">
      <selection activeCell="ES58" sqref="ES58:GE58"/>
    </sheetView>
  </sheetViews>
  <sheetFormatPr defaultColWidth="0.88671875" defaultRowHeight="13.8" x14ac:dyDescent="0.25"/>
  <cols>
    <col min="1" max="26" width="0.88671875" style="65"/>
    <col min="27" max="27" width="6.109375" style="65" customWidth="1"/>
    <col min="28" max="282" width="0.88671875" style="65"/>
    <col min="283" max="283" width="6.109375" style="65" customWidth="1"/>
    <col min="284" max="538" width="0.88671875" style="65"/>
    <col min="539" max="539" width="6.109375" style="65" customWidth="1"/>
    <col min="540" max="794" width="0.88671875" style="65"/>
    <col min="795" max="795" width="6.109375" style="65" customWidth="1"/>
    <col min="796" max="1050" width="0.88671875" style="65"/>
    <col min="1051" max="1051" width="6.109375" style="65" customWidth="1"/>
    <col min="1052" max="1306" width="0.88671875" style="65"/>
    <col min="1307" max="1307" width="6.109375" style="65" customWidth="1"/>
    <col min="1308" max="1562" width="0.88671875" style="65"/>
    <col min="1563" max="1563" width="6.109375" style="65" customWidth="1"/>
    <col min="1564" max="1818" width="0.88671875" style="65"/>
    <col min="1819" max="1819" width="6.109375" style="65" customWidth="1"/>
    <col min="1820" max="2074" width="0.88671875" style="65"/>
    <col min="2075" max="2075" width="6.109375" style="65" customWidth="1"/>
    <col min="2076" max="2330" width="0.88671875" style="65"/>
    <col min="2331" max="2331" width="6.109375" style="65" customWidth="1"/>
    <col min="2332" max="2586" width="0.88671875" style="65"/>
    <col min="2587" max="2587" width="6.109375" style="65" customWidth="1"/>
    <col min="2588" max="2842" width="0.88671875" style="65"/>
    <col min="2843" max="2843" width="6.109375" style="65" customWidth="1"/>
    <col min="2844" max="3098" width="0.88671875" style="65"/>
    <col min="3099" max="3099" width="6.109375" style="65" customWidth="1"/>
    <col min="3100" max="3354" width="0.88671875" style="65"/>
    <col min="3355" max="3355" width="6.109375" style="65" customWidth="1"/>
    <col min="3356" max="3610" width="0.88671875" style="65"/>
    <col min="3611" max="3611" width="6.109375" style="65" customWidth="1"/>
    <col min="3612" max="3866" width="0.88671875" style="65"/>
    <col min="3867" max="3867" width="6.109375" style="65" customWidth="1"/>
    <col min="3868" max="4122" width="0.88671875" style="65"/>
    <col min="4123" max="4123" width="6.109375" style="65" customWidth="1"/>
    <col min="4124" max="4378" width="0.88671875" style="65"/>
    <col min="4379" max="4379" width="6.109375" style="65" customWidth="1"/>
    <col min="4380" max="4634" width="0.88671875" style="65"/>
    <col min="4635" max="4635" width="6.109375" style="65" customWidth="1"/>
    <col min="4636" max="4890" width="0.88671875" style="65"/>
    <col min="4891" max="4891" width="6.109375" style="65" customWidth="1"/>
    <col min="4892" max="5146" width="0.88671875" style="65"/>
    <col min="5147" max="5147" width="6.109375" style="65" customWidth="1"/>
    <col min="5148" max="5402" width="0.88671875" style="65"/>
    <col min="5403" max="5403" width="6.109375" style="65" customWidth="1"/>
    <col min="5404" max="5658" width="0.88671875" style="65"/>
    <col min="5659" max="5659" width="6.109375" style="65" customWidth="1"/>
    <col min="5660" max="5914" width="0.88671875" style="65"/>
    <col min="5915" max="5915" width="6.109375" style="65" customWidth="1"/>
    <col min="5916" max="6170" width="0.88671875" style="65"/>
    <col min="6171" max="6171" width="6.109375" style="65" customWidth="1"/>
    <col min="6172" max="6426" width="0.88671875" style="65"/>
    <col min="6427" max="6427" width="6.109375" style="65" customWidth="1"/>
    <col min="6428" max="6682" width="0.88671875" style="65"/>
    <col min="6683" max="6683" width="6.109375" style="65" customWidth="1"/>
    <col min="6684" max="6938" width="0.88671875" style="65"/>
    <col min="6939" max="6939" width="6.109375" style="65" customWidth="1"/>
    <col min="6940" max="7194" width="0.88671875" style="65"/>
    <col min="7195" max="7195" width="6.109375" style="65" customWidth="1"/>
    <col min="7196" max="7450" width="0.88671875" style="65"/>
    <col min="7451" max="7451" width="6.109375" style="65" customWidth="1"/>
    <col min="7452" max="7706" width="0.88671875" style="65"/>
    <col min="7707" max="7707" width="6.109375" style="65" customWidth="1"/>
    <col min="7708" max="7962" width="0.88671875" style="65"/>
    <col min="7963" max="7963" width="6.109375" style="65" customWidth="1"/>
    <col min="7964" max="8218" width="0.88671875" style="65"/>
    <col min="8219" max="8219" width="6.109375" style="65" customWidth="1"/>
    <col min="8220" max="8474" width="0.88671875" style="65"/>
    <col min="8475" max="8475" width="6.109375" style="65" customWidth="1"/>
    <col min="8476" max="8730" width="0.88671875" style="65"/>
    <col min="8731" max="8731" width="6.109375" style="65" customWidth="1"/>
    <col min="8732" max="8986" width="0.88671875" style="65"/>
    <col min="8987" max="8987" width="6.109375" style="65" customWidth="1"/>
    <col min="8988" max="9242" width="0.88671875" style="65"/>
    <col min="9243" max="9243" width="6.109375" style="65" customWidth="1"/>
    <col min="9244" max="9498" width="0.88671875" style="65"/>
    <col min="9499" max="9499" width="6.109375" style="65" customWidth="1"/>
    <col min="9500" max="9754" width="0.88671875" style="65"/>
    <col min="9755" max="9755" width="6.109375" style="65" customWidth="1"/>
    <col min="9756" max="10010" width="0.88671875" style="65"/>
    <col min="10011" max="10011" width="6.109375" style="65" customWidth="1"/>
    <col min="10012" max="10266" width="0.88671875" style="65"/>
    <col min="10267" max="10267" width="6.109375" style="65" customWidth="1"/>
    <col min="10268" max="10522" width="0.88671875" style="65"/>
    <col min="10523" max="10523" width="6.109375" style="65" customWidth="1"/>
    <col min="10524" max="10778" width="0.88671875" style="65"/>
    <col min="10779" max="10779" width="6.109375" style="65" customWidth="1"/>
    <col min="10780" max="11034" width="0.88671875" style="65"/>
    <col min="11035" max="11035" width="6.109375" style="65" customWidth="1"/>
    <col min="11036" max="11290" width="0.88671875" style="65"/>
    <col min="11291" max="11291" width="6.109375" style="65" customWidth="1"/>
    <col min="11292" max="11546" width="0.88671875" style="65"/>
    <col min="11547" max="11547" width="6.109375" style="65" customWidth="1"/>
    <col min="11548" max="11802" width="0.88671875" style="65"/>
    <col min="11803" max="11803" width="6.109375" style="65" customWidth="1"/>
    <col min="11804" max="12058" width="0.88671875" style="65"/>
    <col min="12059" max="12059" width="6.109375" style="65" customWidth="1"/>
    <col min="12060" max="12314" width="0.88671875" style="65"/>
    <col min="12315" max="12315" width="6.109375" style="65" customWidth="1"/>
    <col min="12316" max="12570" width="0.88671875" style="65"/>
    <col min="12571" max="12571" width="6.109375" style="65" customWidth="1"/>
    <col min="12572" max="12826" width="0.88671875" style="65"/>
    <col min="12827" max="12827" width="6.109375" style="65" customWidth="1"/>
    <col min="12828" max="13082" width="0.88671875" style="65"/>
    <col min="13083" max="13083" width="6.109375" style="65" customWidth="1"/>
    <col min="13084" max="13338" width="0.88671875" style="65"/>
    <col min="13339" max="13339" width="6.109375" style="65" customWidth="1"/>
    <col min="13340" max="13594" width="0.88671875" style="65"/>
    <col min="13595" max="13595" width="6.109375" style="65" customWidth="1"/>
    <col min="13596" max="13850" width="0.88671875" style="65"/>
    <col min="13851" max="13851" width="6.109375" style="65" customWidth="1"/>
    <col min="13852" max="14106" width="0.88671875" style="65"/>
    <col min="14107" max="14107" width="6.109375" style="65" customWidth="1"/>
    <col min="14108" max="14362" width="0.88671875" style="65"/>
    <col min="14363" max="14363" width="6.109375" style="65" customWidth="1"/>
    <col min="14364" max="14618" width="0.88671875" style="65"/>
    <col min="14619" max="14619" width="6.109375" style="65" customWidth="1"/>
    <col min="14620" max="14874" width="0.88671875" style="65"/>
    <col min="14875" max="14875" width="6.109375" style="65" customWidth="1"/>
    <col min="14876" max="15130" width="0.88671875" style="65"/>
    <col min="15131" max="15131" width="6.109375" style="65" customWidth="1"/>
    <col min="15132" max="15386" width="0.88671875" style="65"/>
    <col min="15387" max="15387" width="6.109375" style="65" customWidth="1"/>
    <col min="15388" max="15642" width="0.88671875" style="65"/>
    <col min="15643" max="15643" width="6.109375" style="65" customWidth="1"/>
    <col min="15644" max="15898" width="0.88671875" style="65"/>
    <col min="15899" max="15899" width="6.109375" style="65" customWidth="1"/>
    <col min="15900" max="16154" width="0.88671875" style="65"/>
    <col min="16155" max="16155" width="6.109375" style="65" customWidth="1"/>
    <col min="16156" max="16384" width="0.88671875" style="65"/>
  </cols>
  <sheetData>
    <row r="1" spans="1:124" s="62" customFormat="1" ht="3" customHeight="1" x14ac:dyDescent="0.25"/>
    <row r="2" spans="1:124" s="62" customFormat="1" hidden="1" x14ac:dyDescent="0.25">
      <c r="A2" s="62" t="s">
        <v>569</v>
      </c>
    </row>
    <row r="3" spans="1:124" s="62" customFormat="1" ht="12.75" hidden="1" customHeight="1" x14ac:dyDescent="0.25"/>
    <row r="4" spans="1:124" s="63" customFormat="1" ht="12" hidden="1" customHeight="1" x14ac:dyDescent="0.25">
      <c r="A4" s="292" t="s">
        <v>278</v>
      </c>
      <c r="B4" s="293"/>
      <c r="C4" s="293"/>
      <c r="D4" s="293"/>
      <c r="E4" s="293"/>
      <c r="F4" s="294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  <c r="W4" s="293"/>
      <c r="X4" s="293"/>
      <c r="Y4" s="293"/>
      <c r="Z4" s="294"/>
      <c r="AA4" s="292" t="s">
        <v>414</v>
      </c>
      <c r="AB4" s="293"/>
      <c r="AC4" s="293"/>
      <c r="AD4" s="293"/>
      <c r="AE4" s="293"/>
      <c r="AF4" s="293"/>
      <c r="AG4" s="293"/>
      <c r="AH4" s="293"/>
      <c r="AI4" s="293"/>
      <c r="AJ4" s="293"/>
      <c r="AK4" s="293"/>
      <c r="AL4" s="293"/>
      <c r="AM4" s="293"/>
      <c r="AN4" s="294"/>
      <c r="AO4" s="292" t="s">
        <v>570</v>
      </c>
      <c r="AP4" s="293"/>
      <c r="AQ4" s="293"/>
      <c r="AR4" s="293"/>
      <c r="AS4" s="293"/>
      <c r="AT4" s="293"/>
      <c r="AU4" s="293"/>
      <c r="AV4" s="293"/>
      <c r="AW4" s="293"/>
      <c r="AX4" s="293"/>
      <c r="AY4" s="293"/>
      <c r="AZ4" s="293"/>
      <c r="BA4" s="293"/>
      <c r="BB4" s="294"/>
      <c r="BC4" s="292" t="s">
        <v>571</v>
      </c>
      <c r="BD4" s="293"/>
      <c r="BE4" s="293"/>
      <c r="BF4" s="293"/>
      <c r="BG4" s="293"/>
      <c r="BH4" s="293"/>
      <c r="BI4" s="293"/>
      <c r="BJ4" s="293"/>
      <c r="BK4" s="293"/>
      <c r="BL4" s="293"/>
      <c r="BM4" s="293"/>
      <c r="BN4" s="293"/>
      <c r="BO4" s="293"/>
      <c r="BP4" s="294"/>
      <c r="BQ4" s="285" t="s">
        <v>428</v>
      </c>
      <c r="BR4" s="262"/>
      <c r="BS4" s="262"/>
      <c r="BT4" s="262"/>
      <c r="BU4" s="262"/>
      <c r="BV4" s="262"/>
      <c r="BW4" s="262"/>
      <c r="BX4" s="262"/>
      <c r="BY4" s="262"/>
      <c r="BZ4" s="262"/>
      <c r="CA4" s="262"/>
      <c r="CB4" s="262"/>
      <c r="CC4" s="262"/>
      <c r="CD4" s="262"/>
      <c r="CE4" s="262"/>
      <c r="CF4" s="262"/>
      <c r="CG4" s="262"/>
      <c r="CH4" s="262"/>
      <c r="CI4" s="262"/>
      <c r="CJ4" s="262"/>
      <c r="CK4" s="262"/>
      <c r="CL4" s="262"/>
      <c r="CM4" s="262"/>
      <c r="CN4" s="262"/>
      <c r="CO4" s="262"/>
      <c r="CP4" s="262"/>
      <c r="CQ4" s="262"/>
      <c r="CR4" s="262"/>
      <c r="CS4" s="262"/>
      <c r="CT4" s="262"/>
      <c r="CU4" s="262"/>
      <c r="CV4" s="262"/>
      <c r="CW4" s="262"/>
      <c r="CX4" s="262"/>
      <c r="CY4" s="262"/>
      <c r="CZ4" s="262"/>
      <c r="DA4" s="262"/>
      <c r="DB4" s="262"/>
      <c r="DC4" s="262"/>
      <c r="DD4" s="262"/>
      <c r="DE4" s="262"/>
      <c r="DF4" s="262"/>
      <c r="DG4" s="262"/>
      <c r="DH4" s="262"/>
      <c r="DI4" s="262"/>
      <c r="DJ4" s="262"/>
      <c r="DK4" s="262"/>
      <c r="DL4" s="262"/>
      <c r="DM4" s="262"/>
      <c r="DN4" s="262"/>
      <c r="DO4" s="262"/>
      <c r="DP4" s="262"/>
      <c r="DQ4" s="262"/>
      <c r="DR4" s="262"/>
      <c r="DS4" s="262"/>
      <c r="DT4" s="263"/>
    </row>
    <row r="5" spans="1:124" s="63" customFormat="1" ht="67.5" hidden="1" customHeight="1" x14ac:dyDescent="0.25">
      <c r="A5" s="295"/>
      <c r="B5" s="296"/>
      <c r="C5" s="296"/>
      <c r="D5" s="296"/>
      <c r="E5" s="296"/>
      <c r="F5" s="297"/>
      <c r="G5" s="296"/>
      <c r="H5" s="296"/>
      <c r="I5" s="296"/>
      <c r="J5" s="296"/>
      <c r="K5" s="296"/>
      <c r="L5" s="296"/>
      <c r="M5" s="296"/>
      <c r="N5" s="296"/>
      <c r="O5" s="296"/>
      <c r="P5" s="296"/>
      <c r="Q5" s="296"/>
      <c r="R5" s="296"/>
      <c r="S5" s="296"/>
      <c r="T5" s="296"/>
      <c r="U5" s="296"/>
      <c r="V5" s="296"/>
      <c r="W5" s="296"/>
      <c r="X5" s="296"/>
      <c r="Y5" s="296"/>
      <c r="Z5" s="297"/>
      <c r="AA5" s="295"/>
      <c r="AB5" s="296"/>
      <c r="AC5" s="296"/>
      <c r="AD5" s="296"/>
      <c r="AE5" s="296"/>
      <c r="AF5" s="296"/>
      <c r="AG5" s="296"/>
      <c r="AH5" s="296"/>
      <c r="AI5" s="296"/>
      <c r="AJ5" s="296"/>
      <c r="AK5" s="296"/>
      <c r="AL5" s="296"/>
      <c r="AM5" s="296"/>
      <c r="AN5" s="297"/>
      <c r="AO5" s="295"/>
      <c r="AP5" s="296"/>
      <c r="AQ5" s="296"/>
      <c r="AR5" s="296"/>
      <c r="AS5" s="296"/>
      <c r="AT5" s="296"/>
      <c r="AU5" s="296"/>
      <c r="AV5" s="296"/>
      <c r="AW5" s="296"/>
      <c r="AX5" s="296"/>
      <c r="AY5" s="296"/>
      <c r="AZ5" s="296"/>
      <c r="BA5" s="296"/>
      <c r="BB5" s="297"/>
      <c r="BC5" s="295"/>
      <c r="BD5" s="296"/>
      <c r="BE5" s="296"/>
      <c r="BF5" s="296"/>
      <c r="BG5" s="296"/>
      <c r="BH5" s="296"/>
      <c r="BI5" s="296"/>
      <c r="BJ5" s="296"/>
      <c r="BK5" s="296"/>
      <c r="BL5" s="296"/>
      <c r="BM5" s="296"/>
      <c r="BN5" s="296"/>
      <c r="BO5" s="296"/>
      <c r="BP5" s="297"/>
      <c r="BQ5" s="282" t="s">
        <v>492</v>
      </c>
      <c r="BR5" s="257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8"/>
      <c r="CE5" s="282" t="s">
        <v>430</v>
      </c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8"/>
      <c r="CU5" s="329" t="s">
        <v>431</v>
      </c>
      <c r="CV5" s="329"/>
      <c r="CW5" s="329"/>
      <c r="CX5" s="329"/>
      <c r="CY5" s="329"/>
      <c r="CZ5" s="329"/>
      <c r="DA5" s="329"/>
      <c r="DB5" s="329"/>
      <c r="DC5" s="329"/>
      <c r="DD5" s="329"/>
      <c r="DE5" s="329"/>
      <c r="DF5" s="329"/>
      <c r="DG5" s="329"/>
      <c r="DH5" s="329"/>
      <c r="DI5" s="329"/>
      <c r="DJ5" s="329"/>
      <c r="DK5" s="329"/>
      <c r="DL5" s="329"/>
      <c r="DM5" s="329"/>
      <c r="DN5" s="329"/>
      <c r="DO5" s="329"/>
      <c r="DP5" s="329"/>
      <c r="DQ5" s="329"/>
      <c r="DR5" s="329"/>
      <c r="DS5" s="329"/>
      <c r="DT5" s="330"/>
    </row>
    <row r="6" spans="1:124" s="63" customFormat="1" ht="37.5" hidden="1" customHeight="1" x14ac:dyDescent="0.25">
      <c r="A6" s="298"/>
      <c r="B6" s="299"/>
      <c r="C6" s="299"/>
      <c r="D6" s="299"/>
      <c r="E6" s="299"/>
      <c r="F6" s="300"/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99"/>
      <c r="Y6" s="299"/>
      <c r="Z6" s="300"/>
      <c r="AA6" s="298"/>
      <c r="AB6" s="299"/>
      <c r="AC6" s="299"/>
      <c r="AD6" s="299"/>
      <c r="AE6" s="299"/>
      <c r="AF6" s="299"/>
      <c r="AG6" s="299"/>
      <c r="AH6" s="299"/>
      <c r="AI6" s="299"/>
      <c r="AJ6" s="299"/>
      <c r="AK6" s="299"/>
      <c r="AL6" s="299"/>
      <c r="AM6" s="299"/>
      <c r="AN6" s="300"/>
      <c r="AO6" s="298"/>
      <c r="AP6" s="299"/>
      <c r="AQ6" s="299"/>
      <c r="AR6" s="299"/>
      <c r="AS6" s="299"/>
      <c r="AT6" s="299"/>
      <c r="AU6" s="299"/>
      <c r="AV6" s="299"/>
      <c r="AW6" s="299"/>
      <c r="AX6" s="299"/>
      <c r="AY6" s="299"/>
      <c r="AZ6" s="299"/>
      <c r="BA6" s="299"/>
      <c r="BB6" s="300"/>
      <c r="BC6" s="298"/>
      <c r="BD6" s="299"/>
      <c r="BE6" s="299"/>
      <c r="BF6" s="299"/>
      <c r="BG6" s="299"/>
      <c r="BH6" s="299"/>
      <c r="BI6" s="299"/>
      <c r="BJ6" s="299"/>
      <c r="BK6" s="299"/>
      <c r="BL6" s="299"/>
      <c r="BM6" s="299"/>
      <c r="BN6" s="299"/>
      <c r="BO6" s="299"/>
      <c r="BP6" s="300"/>
      <c r="BQ6" s="259"/>
      <c r="BR6" s="260"/>
      <c r="BS6" s="260"/>
      <c r="BT6" s="260"/>
      <c r="BU6" s="260"/>
      <c r="BV6" s="260"/>
      <c r="BW6" s="260"/>
      <c r="BX6" s="260"/>
      <c r="BY6" s="260"/>
      <c r="BZ6" s="260"/>
      <c r="CA6" s="260"/>
      <c r="CB6" s="260"/>
      <c r="CC6" s="260"/>
      <c r="CD6" s="261"/>
      <c r="CE6" s="259"/>
      <c r="CF6" s="260"/>
      <c r="CG6" s="260"/>
      <c r="CH6" s="260"/>
      <c r="CI6" s="260"/>
      <c r="CJ6" s="260"/>
      <c r="CK6" s="260"/>
      <c r="CL6" s="260"/>
      <c r="CM6" s="260"/>
      <c r="CN6" s="260"/>
      <c r="CO6" s="260"/>
      <c r="CP6" s="260"/>
      <c r="CQ6" s="260"/>
      <c r="CR6" s="260"/>
      <c r="CS6" s="260"/>
      <c r="CT6" s="261"/>
      <c r="CU6" s="285" t="s">
        <v>435</v>
      </c>
      <c r="CV6" s="286"/>
      <c r="CW6" s="286"/>
      <c r="CX6" s="286"/>
      <c r="CY6" s="286"/>
      <c r="CZ6" s="286"/>
      <c r="DA6" s="286"/>
      <c r="DB6" s="286"/>
      <c r="DC6" s="286"/>
      <c r="DD6" s="286"/>
      <c r="DE6" s="286"/>
      <c r="DF6" s="286"/>
      <c r="DG6" s="287"/>
      <c r="DH6" s="285" t="s">
        <v>466</v>
      </c>
      <c r="DI6" s="286"/>
      <c r="DJ6" s="286"/>
      <c r="DK6" s="286"/>
      <c r="DL6" s="286"/>
      <c r="DM6" s="286"/>
      <c r="DN6" s="286"/>
      <c r="DO6" s="286"/>
      <c r="DP6" s="286"/>
      <c r="DQ6" s="286"/>
      <c r="DR6" s="286"/>
      <c r="DS6" s="286"/>
      <c r="DT6" s="287"/>
    </row>
    <row r="7" spans="1:124" s="64" customFormat="1" ht="13.2" hidden="1" x14ac:dyDescent="0.3">
      <c r="A7" s="279">
        <v>1</v>
      </c>
      <c r="B7" s="280"/>
      <c r="C7" s="280"/>
      <c r="D7" s="280"/>
      <c r="E7" s="280"/>
      <c r="F7" s="281"/>
      <c r="G7" s="280"/>
      <c r="H7" s="280"/>
      <c r="I7" s="280"/>
      <c r="J7" s="280"/>
      <c r="K7" s="280"/>
      <c r="L7" s="280"/>
      <c r="M7" s="280"/>
      <c r="N7" s="280"/>
      <c r="O7" s="280"/>
      <c r="P7" s="280"/>
      <c r="Q7" s="280"/>
      <c r="R7" s="280"/>
      <c r="S7" s="280"/>
      <c r="T7" s="280"/>
      <c r="U7" s="280"/>
      <c r="V7" s="280"/>
      <c r="W7" s="280"/>
      <c r="X7" s="280"/>
      <c r="Y7" s="280"/>
      <c r="Z7" s="281"/>
      <c r="AA7" s="279">
        <v>3</v>
      </c>
      <c r="AB7" s="280"/>
      <c r="AC7" s="280"/>
      <c r="AD7" s="280"/>
      <c r="AE7" s="280"/>
      <c r="AF7" s="280"/>
      <c r="AG7" s="280"/>
      <c r="AH7" s="280"/>
      <c r="AI7" s="280"/>
      <c r="AJ7" s="280"/>
      <c r="AK7" s="280"/>
      <c r="AL7" s="280"/>
      <c r="AM7" s="280"/>
      <c r="AN7" s="281"/>
      <c r="AO7" s="279">
        <v>4</v>
      </c>
      <c r="AP7" s="280"/>
      <c r="AQ7" s="280"/>
      <c r="AR7" s="280"/>
      <c r="AS7" s="280"/>
      <c r="AT7" s="280"/>
      <c r="AU7" s="280"/>
      <c r="AV7" s="280"/>
      <c r="AW7" s="280"/>
      <c r="AX7" s="280"/>
      <c r="AY7" s="280"/>
      <c r="AZ7" s="280"/>
      <c r="BA7" s="280"/>
      <c r="BB7" s="280"/>
      <c r="BC7" s="279">
        <v>5</v>
      </c>
      <c r="BD7" s="280"/>
      <c r="BE7" s="280"/>
      <c r="BF7" s="280"/>
      <c r="BG7" s="280"/>
      <c r="BH7" s="280"/>
      <c r="BI7" s="280"/>
      <c r="BJ7" s="280"/>
      <c r="BK7" s="280"/>
      <c r="BL7" s="280"/>
      <c r="BM7" s="280"/>
      <c r="BN7" s="280"/>
      <c r="BO7" s="280"/>
      <c r="BP7" s="281"/>
      <c r="BQ7" s="279">
        <v>6</v>
      </c>
      <c r="BR7" s="280"/>
      <c r="BS7" s="280"/>
      <c r="BT7" s="280"/>
      <c r="BU7" s="280"/>
      <c r="BV7" s="280"/>
      <c r="BW7" s="280"/>
      <c r="BX7" s="280"/>
      <c r="BY7" s="280"/>
      <c r="BZ7" s="280"/>
      <c r="CA7" s="280"/>
      <c r="CB7" s="280"/>
      <c r="CC7" s="280"/>
      <c r="CD7" s="281"/>
      <c r="CE7" s="279">
        <v>7</v>
      </c>
      <c r="CF7" s="280"/>
      <c r="CG7" s="280"/>
      <c r="CH7" s="280"/>
      <c r="CI7" s="280"/>
      <c r="CJ7" s="280"/>
      <c r="CK7" s="280"/>
      <c r="CL7" s="280"/>
      <c r="CM7" s="280"/>
      <c r="CN7" s="280"/>
      <c r="CO7" s="280"/>
      <c r="CP7" s="280"/>
      <c r="CQ7" s="280"/>
      <c r="CR7" s="280"/>
      <c r="CS7" s="280"/>
      <c r="CT7" s="281"/>
      <c r="CU7" s="279">
        <v>8</v>
      </c>
      <c r="CV7" s="280"/>
      <c r="CW7" s="280"/>
      <c r="CX7" s="280"/>
      <c r="CY7" s="280"/>
      <c r="CZ7" s="280"/>
      <c r="DA7" s="280"/>
      <c r="DB7" s="280"/>
      <c r="DC7" s="280"/>
      <c r="DD7" s="280"/>
      <c r="DE7" s="280"/>
      <c r="DF7" s="280"/>
      <c r="DG7" s="281"/>
      <c r="DH7" s="279">
        <v>9</v>
      </c>
      <c r="DI7" s="280"/>
      <c r="DJ7" s="280"/>
      <c r="DK7" s="280"/>
      <c r="DL7" s="280"/>
      <c r="DM7" s="280"/>
      <c r="DN7" s="280"/>
      <c r="DO7" s="280"/>
      <c r="DP7" s="280"/>
      <c r="DQ7" s="280"/>
      <c r="DR7" s="280"/>
      <c r="DS7" s="280"/>
      <c r="DT7" s="281"/>
    </row>
    <row r="8" spans="1:124" s="61" customFormat="1" ht="40.5" hidden="1" customHeight="1" x14ac:dyDescent="0.3">
      <c r="A8" s="322" t="s">
        <v>35</v>
      </c>
      <c r="B8" s="323"/>
      <c r="C8" s="323"/>
      <c r="D8" s="323"/>
      <c r="E8" s="323"/>
      <c r="F8" s="324"/>
      <c r="G8" s="308" t="s">
        <v>572</v>
      </c>
      <c r="H8" s="308"/>
      <c r="I8" s="308"/>
      <c r="J8" s="308"/>
      <c r="K8" s="308"/>
      <c r="L8" s="308"/>
      <c r="M8" s="308"/>
      <c r="N8" s="308"/>
      <c r="O8" s="308"/>
      <c r="P8" s="308"/>
      <c r="Q8" s="308"/>
      <c r="R8" s="308"/>
      <c r="S8" s="308"/>
      <c r="T8" s="308"/>
      <c r="U8" s="308"/>
      <c r="V8" s="308"/>
      <c r="W8" s="308"/>
      <c r="X8" s="308"/>
      <c r="Y8" s="308"/>
      <c r="Z8" s="309"/>
      <c r="AA8" s="233" t="s">
        <v>438</v>
      </c>
      <c r="AB8" s="234"/>
      <c r="AC8" s="234"/>
      <c r="AD8" s="234"/>
      <c r="AE8" s="234"/>
      <c r="AF8" s="234"/>
      <c r="AG8" s="234"/>
      <c r="AH8" s="234"/>
      <c r="AI8" s="234"/>
      <c r="AJ8" s="234"/>
      <c r="AK8" s="234"/>
      <c r="AL8" s="234"/>
      <c r="AM8" s="234"/>
      <c r="AN8" s="235"/>
      <c r="AO8" s="233" t="s">
        <v>438</v>
      </c>
      <c r="AP8" s="234"/>
      <c r="AQ8" s="234"/>
      <c r="AR8" s="234"/>
      <c r="AS8" s="234"/>
      <c r="AT8" s="234"/>
      <c r="AU8" s="234"/>
      <c r="AV8" s="234"/>
      <c r="AW8" s="234"/>
      <c r="AX8" s="234"/>
      <c r="AY8" s="234"/>
      <c r="AZ8" s="234"/>
      <c r="BA8" s="234"/>
      <c r="BB8" s="234"/>
      <c r="BC8" s="225"/>
      <c r="BD8" s="226"/>
      <c r="BE8" s="226"/>
      <c r="BF8" s="226"/>
      <c r="BG8" s="226"/>
      <c r="BH8" s="226"/>
      <c r="BI8" s="226"/>
      <c r="BJ8" s="226"/>
      <c r="BK8" s="226"/>
      <c r="BL8" s="226"/>
      <c r="BM8" s="226"/>
      <c r="BN8" s="226"/>
      <c r="BO8" s="226"/>
      <c r="BP8" s="227"/>
      <c r="BQ8" s="225"/>
      <c r="BR8" s="226"/>
      <c r="BS8" s="226"/>
      <c r="BT8" s="226"/>
      <c r="BU8" s="226"/>
      <c r="BV8" s="226"/>
      <c r="BW8" s="226"/>
      <c r="BX8" s="226"/>
      <c r="BY8" s="226"/>
      <c r="BZ8" s="226"/>
      <c r="CA8" s="226"/>
      <c r="CB8" s="226"/>
      <c r="CC8" s="226"/>
      <c r="CD8" s="227"/>
      <c r="CE8" s="225"/>
      <c r="CF8" s="226"/>
      <c r="CG8" s="226"/>
      <c r="CH8" s="226"/>
      <c r="CI8" s="226"/>
      <c r="CJ8" s="226"/>
      <c r="CK8" s="226"/>
      <c r="CL8" s="226"/>
      <c r="CM8" s="226"/>
      <c r="CN8" s="226"/>
      <c r="CO8" s="226"/>
      <c r="CP8" s="226"/>
      <c r="CQ8" s="226"/>
      <c r="CR8" s="226"/>
      <c r="CS8" s="226"/>
      <c r="CT8" s="227"/>
      <c r="CU8" s="225"/>
      <c r="CV8" s="226"/>
      <c r="CW8" s="226"/>
      <c r="CX8" s="226"/>
      <c r="CY8" s="226"/>
      <c r="CZ8" s="226"/>
      <c r="DA8" s="226"/>
      <c r="DB8" s="226"/>
      <c r="DC8" s="226"/>
      <c r="DD8" s="226"/>
      <c r="DE8" s="226"/>
      <c r="DF8" s="226"/>
      <c r="DG8" s="227"/>
      <c r="DH8" s="233"/>
      <c r="DI8" s="234"/>
      <c r="DJ8" s="234"/>
      <c r="DK8" s="234"/>
      <c r="DL8" s="234"/>
      <c r="DM8" s="234"/>
      <c r="DN8" s="234"/>
      <c r="DO8" s="234"/>
      <c r="DP8" s="234"/>
      <c r="DQ8" s="234"/>
      <c r="DR8" s="234"/>
      <c r="DS8" s="234"/>
      <c r="DT8" s="235"/>
    </row>
    <row r="9" spans="1:124" s="61" customFormat="1" ht="16.5" hidden="1" customHeight="1" x14ac:dyDescent="0.3">
      <c r="A9" s="322" t="s">
        <v>291</v>
      </c>
      <c r="B9" s="323"/>
      <c r="C9" s="323"/>
      <c r="D9" s="323"/>
      <c r="E9" s="323"/>
      <c r="F9" s="324"/>
      <c r="G9" s="308" t="s">
        <v>521</v>
      </c>
      <c r="H9" s="308"/>
      <c r="I9" s="308"/>
      <c r="J9" s="308"/>
      <c r="K9" s="308"/>
      <c r="L9" s="308"/>
      <c r="M9" s="308"/>
      <c r="N9" s="308"/>
      <c r="O9" s="308"/>
      <c r="P9" s="308"/>
      <c r="Q9" s="308"/>
      <c r="R9" s="308"/>
      <c r="S9" s="308"/>
      <c r="T9" s="308"/>
      <c r="U9" s="308"/>
      <c r="V9" s="308"/>
      <c r="W9" s="308"/>
      <c r="X9" s="308"/>
      <c r="Y9" s="308"/>
      <c r="Z9" s="309"/>
      <c r="AA9" s="233" t="s">
        <v>438</v>
      </c>
      <c r="AB9" s="234"/>
      <c r="AC9" s="234"/>
      <c r="AD9" s="234"/>
      <c r="AE9" s="234"/>
      <c r="AF9" s="234"/>
      <c r="AG9" s="234"/>
      <c r="AH9" s="234"/>
      <c r="AI9" s="234"/>
      <c r="AJ9" s="234"/>
      <c r="AK9" s="234"/>
      <c r="AL9" s="234"/>
      <c r="AM9" s="234"/>
      <c r="AN9" s="235"/>
      <c r="AO9" s="233" t="s">
        <v>438</v>
      </c>
      <c r="AP9" s="234"/>
      <c r="AQ9" s="234"/>
      <c r="AR9" s="234"/>
      <c r="AS9" s="234"/>
      <c r="AT9" s="234"/>
      <c r="AU9" s="234"/>
      <c r="AV9" s="234"/>
      <c r="AW9" s="234"/>
      <c r="AX9" s="234"/>
      <c r="AY9" s="234"/>
      <c r="AZ9" s="234"/>
      <c r="BA9" s="234"/>
      <c r="BB9" s="234"/>
      <c r="BC9" s="233" t="s">
        <v>438</v>
      </c>
      <c r="BD9" s="234"/>
      <c r="BE9" s="234"/>
      <c r="BF9" s="234"/>
      <c r="BG9" s="234"/>
      <c r="BH9" s="234"/>
      <c r="BI9" s="234"/>
      <c r="BJ9" s="234"/>
      <c r="BK9" s="234"/>
      <c r="BL9" s="234"/>
      <c r="BM9" s="234"/>
      <c r="BN9" s="234"/>
      <c r="BO9" s="234"/>
      <c r="BP9" s="235"/>
      <c r="BQ9" s="225" t="s">
        <v>438</v>
      </c>
      <c r="BR9" s="226"/>
      <c r="BS9" s="226"/>
      <c r="BT9" s="226"/>
      <c r="BU9" s="226"/>
      <c r="BV9" s="226"/>
      <c r="BW9" s="226"/>
      <c r="BX9" s="226"/>
      <c r="BY9" s="226"/>
      <c r="BZ9" s="226"/>
      <c r="CA9" s="226"/>
      <c r="CB9" s="226"/>
      <c r="CC9" s="226"/>
      <c r="CD9" s="227"/>
      <c r="CE9" s="225" t="s">
        <v>438</v>
      </c>
      <c r="CF9" s="226"/>
      <c r="CG9" s="226"/>
      <c r="CH9" s="226"/>
      <c r="CI9" s="226"/>
      <c r="CJ9" s="226"/>
      <c r="CK9" s="226"/>
      <c r="CL9" s="226"/>
      <c r="CM9" s="226"/>
      <c r="CN9" s="226"/>
      <c r="CO9" s="226"/>
      <c r="CP9" s="226"/>
      <c r="CQ9" s="226"/>
      <c r="CR9" s="226"/>
      <c r="CS9" s="226"/>
      <c r="CT9" s="227"/>
      <c r="CU9" s="225" t="s">
        <v>438</v>
      </c>
      <c r="CV9" s="226"/>
      <c r="CW9" s="226"/>
      <c r="CX9" s="226"/>
      <c r="CY9" s="226"/>
      <c r="CZ9" s="226"/>
      <c r="DA9" s="226"/>
      <c r="DB9" s="226"/>
      <c r="DC9" s="226"/>
      <c r="DD9" s="226"/>
      <c r="DE9" s="226"/>
      <c r="DF9" s="226"/>
      <c r="DG9" s="227"/>
      <c r="DH9" s="233" t="s">
        <v>438</v>
      </c>
      <c r="DI9" s="234"/>
      <c r="DJ9" s="234"/>
      <c r="DK9" s="234"/>
      <c r="DL9" s="234"/>
      <c r="DM9" s="234"/>
      <c r="DN9" s="234"/>
      <c r="DO9" s="234"/>
      <c r="DP9" s="234"/>
      <c r="DQ9" s="234"/>
      <c r="DR9" s="234"/>
      <c r="DS9" s="234"/>
      <c r="DT9" s="235"/>
    </row>
    <row r="10" spans="1:124" s="61" customFormat="1" ht="16.5" hidden="1" customHeight="1" x14ac:dyDescent="0.3">
      <c r="A10" s="326"/>
      <c r="B10" s="327"/>
      <c r="C10" s="327"/>
      <c r="D10" s="327"/>
      <c r="E10" s="327"/>
      <c r="F10" s="328"/>
      <c r="G10" s="401"/>
      <c r="H10" s="401"/>
      <c r="I10" s="401"/>
      <c r="J10" s="401"/>
      <c r="K10" s="401"/>
      <c r="L10" s="401"/>
      <c r="M10" s="401"/>
      <c r="N10" s="401"/>
      <c r="O10" s="401"/>
      <c r="P10" s="401"/>
      <c r="Q10" s="401"/>
      <c r="R10" s="401"/>
      <c r="S10" s="401"/>
      <c r="T10" s="401"/>
      <c r="U10" s="401"/>
      <c r="V10" s="401"/>
      <c r="W10" s="401"/>
      <c r="X10" s="401"/>
      <c r="Y10" s="401"/>
      <c r="Z10" s="402"/>
      <c r="AA10" s="225"/>
      <c r="AB10" s="226"/>
      <c r="AC10" s="226"/>
      <c r="AD10" s="226"/>
      <c r="AE10" s="226"/>
      <c r="AF10" s="226"/>
      <c r="AG10" s="226"/>
      <c r="AH10" s="226"/>
      <c r="AI10" s="226"/>
      <c r="AJ10" s="226"/>
      <c r="AK10" s="226"/>
      <c r="AL10" s="226"/>
      <c r="AM10" s="226"/>
      <c r="AN10" s="227"/>
      <c r="AO10" s="225"/>
      <c r="AP10" s="226"/>
      <c r="AQ10" s="226"/>
      <c r="AR10" s="226"/>
      <c r="AS10" s="226"/>
      <c r="AT10" s="226"/>
      <c r="AU10" s="226"/>
      <c r="AV10" s="226"/>
      <c r="AW10" s="226"/>
      <c r="AX10" s="226"/>
      <c r="AY10" s="226"/>
      <c r="AZ10" s="226"/>
      <c r="BA10" s="226"/>
      <c r="BB10" s="226"/>
      <c r="BC10" s="225"/>
      <c r="BD10" s="226"/>
      <c r="BE10" s="226"/>
      <c r="BF10" s="226"/>
      <c r="BG10" s="226"/>
      <c r="BH10" s="226"/>
      <c r="BI10" s="226"/>
      <c r="BJ10" s="226"/>
      <c r="BK10" s="226"/>
      <c r="BL10" s="226"/>
      <c r="BM10" s="226"/>
      <c r="BN10" s="226"/>
      <c r="BO10" s="226"/>
      <c r="BP10" s="227"/>
      <c r="BQ10" s="225"/>
      <c r="BR10" s="226"/>
      <c r="BS10" s="226"/>
      <c r="BT10" s="226"/>
      <c r="BU10" s="226"/>
      <c r="BV10" s="226"/>
      <c r="BW10" s="226"/>
      <c r="BX10" s="226"/>
      <c r="BY10" s="226"/>
      <c r="BZ10" s="226"/>
      <c r="CA10" s="226"/>
      <c r="CB10" s="226"/>
      <c r="CC10" s="226"/>
      <c r="CD10" s="227"/>
      <c r="CE10" s="225"/>
      <c r="CF10" s="226"/>
      <c r="CG10" s="226"/>
      <c r="CH10" s="226"/>
      <c r="CI10" s="226"/>
      <c r="CJ10" s="226"/>
      <c r="CK10" s="226"/>
      <c r="CL10" s="226"/>
      <c r="CM10" s="226"/>
      <c r="CN10" s="226"/>
      <c r="CO10" s="226"/>
      <c r="CP10" s="226"/>
      <c r="CQ10" s="226"/>
      <c r="CR10" s="226"/>
      <c r="CS10" s="226"/>
      <c r="CT10" s="227"/>
      <c r="CU10" s="225"/>
      <c r="CV10" s="226"/>
      <c r="CW10" s="226"/>
      <c r="CX10" s="226"/>
      <c r="CY10" s="226"/>
      <c r="CZ10" s="226"/>
      <c r="DA10" s="226"/>
      <c r="DB10" s="226"/>
      <c r="DC10" s="226"/>
      <c r="DD10" s="226"/>
      <c r="DE10" s="226"/>
      <c r="DF10" s="226"/>
      <c r="DG10" s="227"/>
      <c r="DH10" s="233"/>
      <c r="DI10" s="234"/>
      <c r="DJ10" s="234"/>
      <c r="DK10" s="234"/>
      <c r="DL10" s="234"/>
      <c r="DM10" s="234"/>
      <c r="DN10" s="234"/>
      <c r="DO10" s="234"/>
      <c r="DP10" s="234"/>
      <c r="DQ10" s="234"/>
      <c r="DR10" s="234"/>
      <c r="DS10" s="234"/>
      <c r="DT10" s="235"/>
    </row>
    <row r="11" spans="1:124" s="61" customFormat="1" ht="40.5" hidden="1" customHeight="1" x14ac:dyDescent="0.3">
      <c r="A11" s="322" t="s">
        <v>36</v>
      </c>
      <c r="B11" s="323"/>
      <c r="C11" s="323"/>
      <c r="D11" s="323"/>
      <c r="E11" s="323"/>
      <c r="F11" s="324"/>
      <c r="G11" s="308" t="s">
        <v>573</v>
      </c>
      <c r="H11" s="308"/>
      <c r="I11" s="308"/>
      <c r="J11" s="308"/>
      <c r="K11" s="308"/>
      <c r="L11" s="308"/>
      <c r="M11" s="308"/>
      <c r="N11" s="308"/>
      <c r="O11" s="308"/>
      <c r="P11" s="308"/>
      <c r="Q11" s="308"/>
      <c r="R11" s="308"/>
      <c r="S11" s="308"/>
      <c r="T11" s="308"/>
      <c r="U11" s="308"/>
      <c r="V11" s="308"/>
      <c r="W11" s="308"/>
      <c r="X11" s="308"/>
      <c r="Y11" s="308"/>
      <c r="Z11" s="309"/>
      <c r="AA11" s="233" t="s">
        <v>438</v>
      </c>
      <c r="AB11" s="234"/>
      <c r="AC11" s="234"/>
      <c r="AD11" s="234"/>
      <c r="AE11" s="234"/>
      <c r="AF11" s="234"/>
      <c r="AG11" s="234"/>
      <c r="AH11" s="234"/>
      <c r="AI11" s="234"/>
      <c r="AJ11" s="234"/>
      <c r="AK11" s="234"/>
      <c r="AL11" s="234"/>
      <c r="AM11" s="234"/>
      <c r="AN11" s="235"/>
      <c r="AO11" s="233" t="s">
        <v>438</v>
      </c>
      <c r="AP11" s="234"/>
      <c r="AQ11" s="234"/>
      <c r="AR11" s="234"/>
      <c r="AS11" s="234"/>
      <c r="AT11" s="234"/>
      <c r="AU11" s="234"/>
      <c r="AV11" s="234"/>
      <c r="AW11" s="234"/>
      <c r="AX11" s="234"/>
      <c r="AY11" s="234"/>
      <c r="AZ11" s="234"/>
      <c r="BA11" s="234"/>
      <c r="BB11" s="234"/>
      <c r="BC11" s="225"/>
      <c r="BD11" s="226"/>
      <c r="BE11" s="226"/>
      <c r="BF11" s="226"/>
      <c r="BG11" s="226"/>
      <c r="BH11" s="226"/>
      <c r="BI11" s="226"/>
      <c r="BJ11" s="226"/>
      <c r="BK11" s="226"/>
      <c r="BL11" s="226"/>
      <c r="BM11" s="226"/>
      <c r="BN11" s="226"/>
      <c r="BO11" s="226"/>
      <c r="BP11" s="227"/>
      <c r="BQ11" s="225"/>
      <c r="BR11" s="226"/>
      <c r="BS11" s="226"/>
      <c r="BT11" s="226"/>
      <c r="BU11" s="226"/>
      <c r="BV11" s="226"/>
      <c r="BW11" s="226"/>
      <c r="BX11" s="226"/>
      <c r="BY11" s="226"/>
      <c r="BZ11" s="226"/>
      <c r="CA11" s="226"/>
      <c r="CB11" s="226"/>
      <c r="CC11" s="226"/>
      <c r="CD11" s="227"/>
      <c r="CE11" s="225"/>
      <c r="CF11" s="226"/>
      <c r="CG11" s="226"/>
      <c r="CH11" s="226"/>
      <c r="CI11" s="226"/>
      <c r="CJ11" s="226"/>
      <c r="CK11" s="226"/>
      <c r="CL11" s="226"/>
      <c r="CM11" s="226"/>
      <c r="CN11" s="226"/>
      <c r="CO11" s="226"/>
      <c r="CP11" s="226"/>
      <c r="CQ11" s="226"/>
      <c r="CR11" s="226"/>
      <c r="CS11" s="226"/>
      <c r="CT11" s="227"/>
      <c r="CU11" s="225"/>
      <c r="CV11" s="226"/>
      <c r="CW11" s="226"/>
      <c r="CX11" s="226"/>
      <c r="CY11" s="226"/>
      <c r="CZ11" s="226"/>
      <c r="DA11" s="226"/>
      <c r="DB11" s="226"/>
      <c r="DC11" s="226"/>
      <c r="DD11" s="226"/>
      <c r="DE11" s="226"/>
      <c r="DF11" s="226"/>
      <c r="DG11" s="227"/>
      <c r="DH11" s="233"/>
      <c r="DI11" s="234"/>
      <c r="DJ11" s="234"/>
      <c r="DK11" s="234"/>
      <c r="DL11" s="234"/>
      <c r="DM11" s="234"/>
      <c r="DN11" s="234"/>
      <c r="DO11" s="234"/>
      <c r="DP11" s="234"/>
      <c r="DQ11" s="234"/>
      <c r="DR11" s="234"/>
      <c r="DS11" s="234"/>
      <c r="DT11" s="235"/>
    </row>
    <row r="12" spans="1:124" s="61" customFormat="1" ht="16.5" hidden="1" customHeight="1" x14ac:dyDescent="0.3">
      <c r="A12" s="322" t="s">
        <v>472</v>
      </c>
      <c r="B12" s="323"/>
      <c r="C12" s="323"/>
      <c r="D12" s="323"/>
      <c r="E12" s="323"/>
      <c r="F12" s="324"/>
      <c r="G12" s="308" t="s">
        <v>521</v>
      </c>
      <c r="H12" s="308"/>
      <c r="I12" s="308"/>
      <c r="J12" s="308"/>
      <c r="K12" s="308"/>
      <c r="L12" s="308"/>
      <c r="M12" s="308"/>
      <c r="N12" s="308"/>
      <c r="O12" s="308"/>
      <c r="P12" s="308"/>
      <c r="Q12" s="308"/>
      <c r="R12" s="308"/>
      <c r="S12" s="308"/>
      <c r="T12" s="308"/>
      <c r="U12" s="308"/>
      <c r="V12" s="308"/>
      <c r="W12" s="308"/>
      <c r="X12" s="308"/>
      <c r="Y12" s="308"/>
      <c r="Z12" s="309"/>
      <c r="AA12" s="233" t="s">
        <v>438</v>
      </c>
      <c r="AB12" s="234"/>
      <c r="AC12" s="234"/>
      <c r="AD12" s="234"/>
      <c r="AE12" s="234"/>
      <c r="AF12" s="234"/>
      <c r="AG12" s="234"/>
      <c r="AH12" s="234"/>
      <c r="AI12" s="234"/>
      <c r="AJ12" s="234"/>
      <c r="AK12" s="234"/>
      <c r="AL12" s="234"/>
      <c r="AM12" s="234"/>
      <c r="AN12" s="235"/>
      <c r="AO12" s="233" t="s">
        <v>438</v>
      </c>
      <c r="AP12" s="234"/>
      <c r="AQ12" s="234"/>
      <c r="AR12" s="234"/>
      <c r="AS12" s="234"/>
      <c r="AT12" s="234"/>
      <c r="AU12" s="234"/>
      <c r="AV12" s="234"/>
      <c r="AW12" s="234"/>
      <c r="AX12" s="234"/>
      <c r="AY12" s="234"/>
      <c r="AZ12" s="234"/>
      <c r="BA12" s="234"/>
      <c r="BB12" s="234"/>
      <c r="BC12" s="233" t="s">
        <v>438</v>
      </c>
      <c r="BD12" s="234"/>
      <c r="BE12" s="234"/>
      <c r="BF12" s="234"/>
      <c r="BG12" s="234"/>
      <c r="BH12" s="234"/>
      <c r="BI12" s="234"/>
      <c r="BJ12" s="234"/>
      <c r="BK12" s="234"/>
      <c r="BL12" s="234"/>
      <c r="BM12" s="234"/>
      <c r="BN12" s="234"/>
      <c r="BO12" s="234"/>
      <c r="BP12" s="235"/>
      <c r="BQ12" s="225" t="s">
        <v>438</v>
      </c>
      <c r="BR12" s="226"/>
      <c r="BS12" s="226"/>
      <c r="BT12" s="226"/>
      <c r="BU12" s="226"/>
      <c r="BV12" s="226"/>
      <c r="BW12" s="226"/>
      <c r="BX12" s="226"/>
      <c r="BY12" s="226"/>
      <c r="BZ12" s="226"/>
      <c r="CA12" s="226"/>
      <c r="CB12" s="226"/>
      <c r="CC12" s="226"/>
      <c r="CD12" s="227"/>
      <c r="CE12" s="225" t="s">
        <v>438</v>
      </c>
      <c r="CF12" s="226"/>
      <c r="CG12" s="226"/>
      <c r="CH12" s="226"/>
      <c r="CI12" s="226"/>
      <c r="CJ12" s="226"/>
      <c r="CK12" s="226"/>
      <c r="CL12" s="226"/>
      <c r="CM12" s="226"/>
      <c r="CN12" s="226"/>
      <c r="CO12" s="226"/>
      <c r="CP12" s="226"/>
      <c r="CQ12" s="226"/>
      <c r="CR12" s="226"/>
      <c r="CS12" s="226"/>
      <c r="CT12" s="227"/>
      <c r="CU12" s="225" t="s">
        <v>438</v>
      </c>
      <c r="CV12" s="226"/>
      <c r="CW12" s="226"/>
      <c r="CX12" s="226"/>
      <c r="CY12" s="226"/>
      <c r="CZ12" s="226"/>
      <c r="DA12" s="226"/>
      <c r="DB12" s="226"/>
      <c r="DC12" s="226"/>
      <c r="DD12" s="226"/>
      <c r="DE12" s="226"/>
      <c r="DF12" s="226"/>
      <c r="DG12" s="227"/>
      <c r="DH12" s="233" t="s">
        <v>438</v>
      </c>
      <c r="DI12" s="234"/>
      <c r="DJ12" s="234"/>
      <c r="DK12" s="234"/>
      <c r="DL12" s="234"/>
      <c r="DM12" s="234"/>
      <c r="DN12" s="234"/>
      <c r="DO12" s="234"/>
      <c r="DP12" s="234"/>
      <c r="DQ12" s="234"/>
      <c r="DR12" s="234"/>
      <c r="DS12" s="234"/>
      <c r="DT12" s="235"/>
    </row>
    <row r="13" spans="1:124" s="61" customFormat="1" ht="16.5" hidden="1" customHeight="1" x14ac:dyDescent="0.3">
      <c r="A13" s="326"/>
      <c r="B13" s="327"/>
      <c r="C13" s="327"/>
      <c r="D13" s="327"/>
      <c r="E13" s="327"/>
      <c r="F13" s="328"/>
      <c r="G13" s="401"/>
      <c r="H13" s="401"/>
      <c r="I13" s="401"/>
      <c r="J13" s="401"/>
      <c r="K13" s="401"/>
      <c r="L13" s="401"/>
      <c r="M13" s="401"/>
      <c r="N13" s="401"/>
      <c r="O13" s="401"/>
      <c r="P13" s="401"/>
      <c r="Q13" s="401"/>
      <c r="R13" s="401"/>
      <c r="S13" s="401"/>
      <c r="T13" s="401"/>
      <c r="U13" s="401"/>
      <c r="V13" s="401"/>
      <c r="W13" s="401"/>
      <c r="X13" s="401"/>
      <c r="Y13" s="401"/>
      <c r="Z13" s="402"/>
      <c r="AA13" s="225"/>
      <c r="AB13" s="226"/>
      <c r="AC13" s="226"/>
      <c r="AD13" s="226"/>
      <c r="AE13" s="226"/>
      <c r="AF13" s="226"/>
      <c r="AG13" s="226"/>
      <c r="AH13" s="226"/>
      <c r="AI13" s="226"/>
      <c r="AJ13" s="226"/>
      <c r="AK13" s="226"/>
      <c r="AL13" s="226"/>
      <c r="AM13" s="226"/>
      <c r="AN13" s="227"/>
      <c r="AO13" s="225"/>
      <c r="AP13" s="226"/>
      <c r="AQ13" s="226"/>
      <c r="AR13" s="226"/>
      <c r="AS13" s="226"/>
      <c r="AT13" s="226"/>
      <c r="AU13" s="226"/>
      <c r="AV13" s="226"/>
      <c r="AW13" s="226"/>
      <c r="AX13" s="226"/>
      <c r="AY13" s="226"/>
      <c r="AZ13" s="226"/>
      <c r="BA13" s="226"/>
      <c r="BB13" s="226"/>
      <c r="BC13" s="225"/>
      <c r="BD13" s="226"/>
      <c r="BE13" s="226"/>
      <c r="BF13" s="226"/>
      <c r="BG13" s="226"/>
      <c r="BH13" s="226"/>
      <c r="BI13" s="226"/>
      <c r="BJ13" s="226"/>
      <c r="BK13" s="226"/>
      <c r="BL13" s="226"/>
      <c r="BM13" s="226"/>
      <c r="BN13" s="226"/>
      <c r="BO13" s="226"/>
      <c r="BP13" s="227"/>
      <c r="BQ13" s="225"/>
      <c r="BR13" s="226"/>
      <c r="BS13" s="226"/>
      <c r="BT13" s="226"/>
      <c r="BU13" s="226"/>
      <c r="BV13" s="226"/>
      <c r="BW13" s="226"/>
      <c r="BX13" s="226"/>
      <c r="BY13" s="226"/>
      <c r="BZ13" s="226"/>
      <c r="CA13" s="226"/>
      <c r="CB13" s="226"/>
      <c r="CC13" s="226"/>
      <c r="CD13" s="227"/>
      <c r="CE13" s="225"/>
      <c r="CF13" s="226"/>
      <c r="CG13" s="226"/>
      <c r="CH13" s="226"/>
      <c r="CI13" s="226"/>
      <c r="CJ13" s="226"/>
      <c r="CK13" s="226"/>
      <c r="CL13" s="226"/>
      <c r="CM13" s="226"/>
      <c r="CN13" s="226"/>
      <c r="CO13" s="226"/>
      <c r="CP13" s="226"/>
      <c r="CQ13" s="226"/>
      <c r="CR13" s="226"/>
      <c r="CS13" s="226"/>
      <c r="CT13" s="227"/>
      <c r="CU13" s="225"/>
      <c r="CV13" s="226"/>
      <c r="CW13" s="226"/>
      <c r="CX13" s="226"/>
      <c r="CY13" s="226"/>
      <c r="CZ13" s="226"/>
      <c r="DA13" s="226"/>
      <c r="DB13" s="226"/>
      <c r="DC13" s="226"/>
      <c r="DD13" s="226"/>
      <c r="DE13" s="226"/>
      <c r="DF13" s="226"/>
      <c r="DG13" s="227"/>
      <c r="DH13" s="233"/>
      <c r="DI13" s="234"/>
      <c r="DJ13" s="234"/>
      <c r="DK13" s="234"/>
      <c r="DL13" s="234"/>
      <c r="DM13" s="234"/>
      <c r="DN13" s="234"/>
      <c r="DO13" s="234"/>
      <c r="DP13" s="234"/>
      <c r="DQ13" s="234"/>
      <c r="DR13" s="234"/>
      <c r="DS13" s="234"/>
      <c r="DT13" s="235"/>
    </row>
    <row r="14" spans="1:124" s="61" customFormat="1" ht="16.5" hidden="1" customHeight="1" x14ac:dyDescent="0.25">
      <c r="A14" s="321" t="s">
        <v>371</v>
      </c>
      <c r="B14" s="211"/>
      <c r="C14" s="211"/>
      <c r="D14" s="211"/>
      <c r="E14" s="211"/>
      <c r="F14" s="211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  <c r="AF14" s="211"/>
      <c r="AG14" s="211"/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2"/>
      <c r="BC14" s="225"/>
      <c r="BD14" s="226"/>
      <c r="BE14" s="226"/>
      <c r="BF14" s="226"/>
      <c r="BG14" s="226"/>
      <c r="BH14" s="226"/>
      <c r="BI14" s="226"/>
      <c r="BJ14" s="226"/>
      <c r="BK14" s="226"/>
      <c r="BL14" s="226"/>
      <c r="BM14" s="226"/>
      <c r="BN14" s="226"/>
      <c r="BO14" s="226"/>
      <c r="BP14" s="227"/>
      <c r="BQ14" s="225"/>
      <c r="BR14" s="226"/>
      <c r="BS14" s="226"/>
      <c r="BT14" s="226"/>
      <c r="BU14" s="226"/>
      <c r="BV14" s="226"/>
      <c r="BW14" s="226"/>
      <c r="BX14" s="226"/>
      <c r="BY14" s="226"/>
      <c r="BZ14" s="226"/>
      <c r="CA14" s="226"/>
      <c r="CB14" s="226"/>
      <c r="CC14" s="226"/>
      <c r="CD14" s="227"/>
      <c r="CE14" s="225"/>
      <c r="CF14" s="226"/>
      <c r="CG14" s="226"/>
      <c r="CH14" s="226"/>
      <c r="CI14" s="226"/>
      <c r="CJ14" s="226"/>
      <c r="CK14" s="226"/>
      <c r="CL14" s="226"/>
      <c r="CM14" s="226"/>
      <c r="CN14" s="226"/>
      <c r="CO14" s="226"/>
      <c r="CP14" s="226"/>
      <c r="CQ14" s="226"/>
      <c r="CR14" s="226"/>
      <c r="CS14" s="226"/>
      <c r="CT14" s="227"/>
      <c r="CU14" s="225"/>
      <c r="CV14" s="226"/>
      <c r="CW14" s="226"/>
      <c r="CX14" s="226"/>
      <c r="CY14" s="226"/>
      <c r="CZ14" s="226"/>
      <c r="DA14" s="226"/>
      <c r="DB14" s="226"/>
      <c r="DC14" s="226"/>
      <c r="DD14" s="226"/>
      <c r="DE14" s="226"/>
      <c r="DF14" s="226"/>
      <c r="DG14" s="227"/>
      <c r="DH14" s="225"/>
      <c r="DI14" s="226"/>
      <c r="DJ14" s="226"/>
      <c r="DK14" s="226"/>
      <c r="DL14" s="226"/>
      <c r="DM14" s="226"/>
      <c r="DN14" s="226"/>
      <c r="DO14" s="226"/>
      <c r="DP14" s="226"/>
      <c r="DQ14" s="226"/>
      <c r="DR14" s="226"/>
      <c r="DS14" s="226"/>
      <c r="DT14" s="227"/>
    </row>
    <row r="15" spans="1:124" hidden="1" x14ac:dyDescent="0.25"/>
    <row r="16" spans="1:124" s="62" customFormat="1" x14ac:dyDescent="0.25">
      <c r="A16" s="62" t="s">
        <v>574</v>
      </c>
    </row>
    <row r="17" spans="1:124" s="62" customFormat="1" ht="12.75" customHeight="1" x14ac:dyDescent="0.25"/>
    <row r="18" spans="1:124" s="63" customFormat="1" ht="12" customHeight="1" x14ac:dyDescent="0.25">
      <c r="A18" s="292" t="s">
        <v>278</v>
      </c>
      <c r="B18" s="293"/>
      <c r="C18" s="293"/>
      <c r="D18" s="293"/>
      <c r="E18" s="293"/>
      <c r="F18" s="294"/>
      <c r="G18" s="293"/>
      <c r="H18" s="293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3"/>
      <c r="Y18" s="293"/>
      <c r="Z18" s="293"/>
      <c r="AA18" s="294"/>
      <c r="AB18" s="292" t="s">
        <v>575</v>
      </c>
      <c r="AC18" s="293"/>
      <c r="AD18" s="293"/>
      <c r="AE18" s="293"/>
      <c r="AF18" s="293"/>
      <c r="AG18" s="293"/>
      <c r="AH18" s="293"/>
      <c r="AI18" s="293"/>
      <c r="AJ18" s="293"/>
      <c r="AK18" s="293"/>
      <c r="AL18" s="293"/>
      <c r="AM18" s="293"/>
      <c r="AN18" s="293"/>
      <c r="AO18" s="294"/>
      <c r="AP18" s="292" t="s">
        <v>576</v>
      </c>
      <c r="AQ18" s="293"/>
      <c r="AR18" s="293"/>
      <c r="AS18" s="293"/>
      <c r="AT18" s="293"/>
      <c r="AU18" s="293"/>
      <c r="AV18" s="293"/>
      <c r="AW18" s="293"/>
      <c r="AX18" s="293"/>
      <c r="AY18" s="293"/>
      <c r="AZ18" s="293"/>
      <c r="BA18" s="293"/>
      <c r="BB18" s="293"/>
      <c r="BC18" s="293"/>
      <c r="BD18" s="292" t="s">
        <v>577</v>
      </c>
      <c r="BE18" s="293"/>
      <c r="BF18" s="293"/>
      <c r="BG18" s="293"/>
      <c r="BH18" s="293"/>
      <c r="BI18" s="293"/>
      <c r="BJ18" s="293"/>
      <c r="BK18" s="293"/>
      <c r="BL18" s="293"/>
      <c r="BM18" s="293"/>
      <c r="BN18" s="293"/>
      <c r="BO18" s="293"/>
      <c r="BP18" s="294"/>
      <c r="BQ18" s="285" t="s">
        <v>428</v>
      </c>
      <c r="BR18" s="262"/>
      <c r="BS18" s="262"/>
      <c r="BT18" s="262"/>
      <c r="BU18" s="262"/>
      <c r="BV18" s="262"/>
      <c r="BW18" s="262"/>
      <c r="BX18" s="262"/>
      <c r="BY18" s="262"/>
      <c r="BZ18" s="262"/>
      <c r="CA18" s="262"/>
      <c r="CB18" s="262"/>
      <c r="CC18" s="262"/>
      <c r="CD18" s="262"/>
      <c r="CE18" s="262"/>
      <c r="CF18" s="262"/>
      <c r="CG18" s="262"/>
      <c r="CH18" s="262"/>
      <c r="CI18" s="262"/>
      <c r="CJ18" s="262"/>
      <c r="CK18" s="262"/>
      <c r="CL18" s="262"/>
      <c r="CM18" s="262"/>
      <c r="CN18" s="262"/>
      <c r="CO18" s="262"/>
      <c r="CP18" s="262"/>
      <c r="CQ18" s="262"/>
      <c r="CR18" s="262"/>
      <c r="CS18" s="262"/>
      <c r="CT18" s="262"/>
      <c r="CU18" s="262"/>
      <c r="CV18" s="262"/>
      <c r="CW18" s="262"/>
      <c r="CX18" s="262"/>
      <c r="CY18" s="262"/>
      <c r="CZ18" s="262"/>
      <c r="DA18" s="262"/>
      <c r="DB18" s="262"/>
      <c r="DC18" s="262"/>
      <c r="DD18" s="262"/>
      <c r="DE18" s="262"/>
      <c r="DF18" s="262"/>
      <c r="DG18" s="262"/>
      <c r="DH18" s="262"/>
      <c r="DI18" s="262"/>
      <c r="DJ18" s="262"/>
      <c r="DK18" s="262"/>
      <c r="DL18" s="262"/>
      <c r="DM18" s="262"/>
      <c r="DN18" s="262"/>
      <c r="DO18" s="262"/>
      <c r="DP18" s="262"/>
      <c r="DQ18" s="262"/>
      <c r="DR18" s="262"/>
      <c r="DS18" s="262"/>
      <c r="DT18" s="263"/>
    </row>
    <row r="19" spans="1:124" s="63" customFormat="1" ht="68.25" customHeight="1" x14ac:dyDescent="0.25">
      <c r="A19" s="295"/>
      <c r="B19" s="296"/>
      <c r="C19" s="296"/>
      <c r="D19" s="296"/>
      <c r="E19" s="296"/>
      <c r="F19" s="297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6"/>
      <c r="Y19" s="296"/>
      <c r="Z19" s="296"/>
      <c r="AA19" s="297"/>
      <c r="AB19" s="295"/>
      <c r="AC19" s="296"/>
      <c r="AD19" s="296"/>
      <c r="AE19" s="296"/>
      <c r="AF19" s="296"/>
      <c r="AG19" s="296"/>
      <c r="AH19" s="296"/>
      <c r="AI19" s="296"/>
      <c r="AJ19" s="296"/>
      <c r="AK19" s="296"/>
      <c r="AL19" s="296"/>
      <c r="AM19" s="296"/>
      <c r="AN19" s="296"/>
      <c r="AO19" s="297"/>
      <c r="AP19" s="295"/>
      <c r="AQ19" s="296"/>
      <c r="AR19" s="296"/>
      <c r="AS19" s="296"/>
      <c r="AT19" s="296"/>
      <c r="AU19" s="296"/>
      <c r="AV19" s="296"/>
      <c r="AW19" s="296"/>
      <c r="AX19" s="296"/>
      <c r="AY19" s="296"/>
      <c r="AZ19" s="296"/>
      <c r="BA19" s="296"/>
      <c r="BB19" s="296"/>
      <c r="BC19" s="296"/>
      <c r="BD19" s="295"/>
      <c r="BE19" s="296"/>
      <c r="BF19" s="296"/>
      <c r="BG19" s="296"/>
      <c r="BH19" s="296"/>
      <c r="BI19" s="296"/>
      <c r="BJ19" s="296"/>
      <c r="BK19" s="296"/>
      <c r="BL19" s="296"/>
      <c r="BM19" s="296"/>
      <c r="BN19" s="296"/>
      <c r="BO19" s="296"/>
      <c r="BP19" s="297"/>
      <c r="BQ19" s="282" t="s">
        <v>492</v>
      </c>
      <c r="BR19" s="257"/>
      <c r="BS19" s="257"/>
      <c r="BT19" s="257"/>
      <c r="BU19" s="257"/>
      <c r="BV19" s="257"/>
      <c r="BW19" s="257"/>
      <c r="BX19" s="257"/>
      <c r="BY19" s="257"/>
      <c r="BZ19" s="257"/>
      <c r="CA19" s="257"/>
      <c r="CB19" s="257"/>
      <c r="CC19" s="257"/>
      <c r="CD19" s="258"/>
      <c r="CE19" s="282" t="s">
        <v>430</v>
      </c>
      <c r="CF19" s="257"/>
      <c r="CG19" s="257"/>
      <c r="CH19" s="257"/>
      <c r="CI19" s="257"/>
      <c r="CJ19" s="257"/>
      <c r="CK19" s="257"/>
      <c r="CL19" s="257"/>
      <c r="CM19" s="257"/>
      <c r="CN19" s="257"/>
      <c r="CO19" s="257"/>
      <c r="CP19" s="257"/>
      <c r="CQ19" s="257"/>
      <c r="CR19" s="257"/>
      <c r="CS19" s="257"/>
      <c r="CT19" s="258"/>
      <c r="CU19" s="329" t="s">
        <v>431</v>
      </c>
      <c r="CV19" s="329"/>
      <c r="CW19" s="329"/>
      <c r="CX19" s="329"/>
      <c r="CY19" s="329"/>
      <c r="CZ19" s="329"/>
      <c r="DA19" s="329"/>
      <c r="DB19" s="329"/>
      <c r="DC19" s="329"/>
      <c r="DD19" s="329"/>
      <c r="DE19" s="329"/>
      <c r="DF19" s="329"/>
      <c r="DG19" s="329"/>
      <c r="DH19" s="329"/>
      <c r="DI19" s="329"/>
      <c r="DJ19" s="329"/>
      <c r="DK19" s="329"/>
      <c r="DL19" s="329"/>
      <c r="DM19" s="329"/>
      <c r="DN19" s="329"/>
      <c r="DO19" s="329"/>
      <c r="DP19" s="329"/>
      <c r="DQ19" s="329"/>
      <c r="DR19" s="329"/>
      <c r="DS19" s="329"/>
      <c r="DT19" s="330"/>
    </row>
    <row r="20" spans="1:124" s="63" customFormat="1" ht="30.75" customHeight="1" x14ac:dyDescent="0.25">
      <c r="A20" s="298"/>
      <c r="B20" s="299"/>
      <c r="C20" s="299"/>
      <c r="D20" s="299"/>
      <c r="E20" s="299"/>
      <c r="F20" s="300"/>
      <c r="G20" s="299"/>
      <c r="H20" s="299"/>
      <c r="I20" s="299"/>
      <c r="J20" s="299"/>
      <c r="K20" s="299"/>
      <c r="L20" s="299"/>
      <c r="M20" s="299"/>
      <c r="N20" s="299"/>
      <c r="O20" s="299"/>
      <c r="P20" s="299"/>
      <c r="Q20" s="299"/>
      <c r="R20" s="299"/>
      <c r="S20" s="299"/>
      <c r="T20" s="299"/>
      <c r="U20" s="299"/>
      <c r="V20" s="299"/>
      <c r="W20" s="299"/>
      <c r="X20" s="299"/>
      <c r="Y20" s="299"/>
      <c r="Z20" s="299"/>
      <c r="AA20" s="300"/>
      <c r="AB20" s="298"/>
      <c r="AC20" s="299"/>
      <c r="AD20" s="299"/>
      <c r="AE20" s="299"/>
      <c r="AF20" s="299"/>
      <c r="AG20" s="299"/>
      <c r="AH20" s="299"/>
      <c r="AI20" s="299"/>
      <c r="AJ20" s="299"/>
      <c r="AK20" s="299"/>
      <c r="AL20" s="299"/>
      <c r="AM20" s="299"/>
      <c r="AN20" s="299"/>
      <c r="AO20" s="300"/>
      <c r="AP20" s="298"/>
      <c r="AQ20" s="299"/>
      <c r="AR20" s="299"/>
      <c r="AS20" s="299"/>
      <c r="AT20" s="299"/>
      <c r="AU20" s="299"/>
      <c r="AV20" s="299"/>
      <c r="AW20" s="299"/>
      <c r="AX20" s="299"/>
      <c r="AY20" s="299"/>
      <c r="AZ20" s="299"/>
      <c r="BA20" s="299"/>
      <c r="BB20" s="299"/>
      <c r="BC20" s="299"/>
      <c r="BD20" s="298"/>
      <c r="BE20" s="299"/>
      <c r="BF20" s="299"/>
      <c r="BG20" s="299"/>
      <c r="BH20" s="299"/>
      <c r="BI20" s="299"/>
      <c r="BJ20" s="299"/>
      <c r="BK20" s="299"/>
      <c r="BL20" s="299"/>
      <c r="BM20" s="299"/>
      <c r="BN20" s="299"/>
      <c r="BO20" s="299"/>
      <c r="BP20" s="300"/>
      <c r="BQ20" s="259"/>
      <c r="BR20" s="260"/>
      <c r="BS20" s="260"/>
      <c r="BT20" s="260"/>
      <c r="BU20" s="260"/>
      <c r="BV20" s="260"/>
      <c r="BW20" s="260"/>
      <c r="BX20" s="260"/>
      <c r="BY20" s="260"/>
      <c r="BZ20" s="260"/>
      <c r="CA20" s="260"/>
      <c r="CB20" s="260"/>
      <c r="CC20" s="260"/>
      <c r="CD20" s="261"/>
      <c r="CE20" s="259"/>
      <c r="CF20" s="260"/>
      <c r="CG20" s="260"/>
      <c r="CH20" s="260"/>
      <c r="CI20" s="260"/>
      <c r="CJ20" s="260"/>
      <c r="CK20" s="260"/>
      <c r="CL20" s="260"/>
      <c r="CM20" s="260"/>
      <c r="CN20" s="260"/>
      <c r="CO20" s="260"/>
      <c r="CP20" s="260"/>
      <c r="CQ20" s="260"/>
      <c r="CR20" s="260"/>
      <c r="CS20" s="260"/>
      <c r="CT20" s="261"/>
      <c r="CU20" s="285" t="s">
        <v>435</v>
      </c>
      <c r="CV20" s="286"/>
      <c r="CW20" s="286"/>
      <c r="CX20" s="286"/>
      <c r="CY20" s="286"/>
      <c r="CZ20" s="286"/>
      <c r="DA20" s="286"/>
      <c r="DB20" s="286"/>
      <c r="DC20" s="286"/>
      <c r="DD20" s="286"/>
      <c r="DE20" s="286"/>
      <c r="DF20" s="286"/>
      <c r="DG20" s="287"/>
      <c r="DH20" s="285" t="s">
        <v>466</v>
      </c>
      <c r="DI20" s="286"/>
      <c r="DJ20" s="286"/>
      <c r="DK20" s="286"/>
      <c r="DL20" s="286"/>
      <c r="DM20" s="286"/>
      <c r="DN20" s="286"/>
      <c r="DO20" s="286"/>
      <c r="DP20" s="286"/>
      <c r="DQ20" s="286"/>
      <c r="DR20" s="286"/>
      <c r="DS20" s="286"/>
      <c r="DT20" s="287"/>
    </row>
    <row r="21" spans="1:124" s="64" customFormat="1" ht="13.2" x14ac:dyDescent="0.3">
      <c r="A21" s="279">
        <v>1</v>
      </c>
      <c r="B21" s="280"/>
      <c r="C21" s="280"/>
      <c r="D21" s="280"/>
      <c r="E21" s="280"/>
      <c r="F21" s="281"/>
      <c r="G21" s="280"/>
      <c r="H21" s="280"/>
      <c r="I21" s="280"/>
      <c r="J21" s="280"/>
      <c r="K21" s="280"/>
      <c r="L21" s="280"/>
      <c r="M21" s="280"/>
      <c r="N21" s="280"/>
      <c r="O21" s="280"/>
      <c r="P21" s="280"/>
      <c r="Q21" s="280"/>
      <c r="R21" s="280"/>
      <c r="S21" s="280"/>
      <c r="T21" s="280"/>
      <c r="U21" s="280"/>
      <c r="V21" s="280"/>
      <c r="W21" s="280"/>
      <c r="X21" s="280"/>
      <c r="Y21" s="280"/>
      <c r="Z21" s="280"/>
      <c r="AA21" s="281"/>
      <c r="AB21" s="279">
        <v>3</v>
      </c>
      <c r="AC21" s="280"/>
      <c r="AD21" s="280"/>
      <c r="AE21" s="280"/>
      <c r="AF21" s="280"/>
      <c r="AG21" s="280"/>
      <c r="AH21" s="280"/>
      <c r="AI21" s="280"/>
      <c r="AJ21" s="280"/>
      <c r="AK21" s="280"/>
      <c r="AL21" s="280"/>
      <c r="AM21" s="280"/>
      <c r="AN21" s="280"/>
      <c r="AO21" s="281"/>
      <c r="AP21" s="279">
        <v>4</v>
      </c>
      <c r="AQ21" s="280"/>
      <c r="AR21" s="280"/>
      <c r="AS21" s="280"/>
      <c r="AT21" s="280"/>
      <c r="AU21" s="280"/>
      <c r="AV21" s="280"/>
      <c r="AW21" s="280"/>
      <c r="AX21" s="280"/>
      <c r="AY21" s="280"/>
      <c r="AZ21" s="280"/>
      <c r="BA21" s="280"/>
      <c r="BB21" s="280"/>
      <c r="BC21" s="280"/>
      <c r="BD21" s="279">
        <v>5</v>
      </c>
      <c r="BE21" s="280"/>
      <c r="BF21" s="280"/>
      <c r="BG21" s="280"/>
      <c r="BH21" s="280"/>
      <c r="BI21" s="280"/>
      <c r="BJ21" s="280"/>
      <c r="BK21" s="280"/>
      <c r="BL21" s="280"/>
      <c r="BM21" s="280"/>
      <c r="BN21" s="280"/>
      <c r="BO21" s="280"/>
      <c r="BP21" s="281"/>
      <c r="BQ21" s="279">
        <v>6</v>
      </c>
      <c r="BR21" s="280"/>
      <c r="BS21" s="280"/>
      <c r="BT21" s="280"/>
      <c r="BU21" s="280"/>
      <c r="BV21" s="280"/>
      <c r="BW21" s="280"/>
      <c r="BX21" s="280"/>
      <c r="BY21" s="280"/>
      <c r="BZ21" s="280"/>
      <c r="CA21" s="280"/>
      <c r="CB21" s="280"/>
      <c r="CC21" s="280"/>
      <c r="CD21" s="281"/>
      <c r="CE21" s="279">
        <v>7</v>
      </c>
      <c r="CF21" s="280"/>
      <c r="CG21" s="280"/>
      <c r="CH21" s="280"/>
      <c r="CI21" s="280"/>
      <c r="CJ21" s="280"/>
      <c r="CK21" s="280"/>
      <c r="CL21" s="280"/>
      <c r="CM21" s="280"/>
      <c r="CN21" s="280"/>
      <c r="CO21" s="280"/>
      <c r="CP21" s="280"/>
      <c r="CQ21" s="280"/>
      <c r="CR21" s="280"/>
      <c r="CS21" s="280"/>
      <c r="CT21" s="281"/>
      <c r="CU21" s="279">
        <v>8</v>
      </c>
      <c r="CV21" s="280"/>
      <c r="CW21" s="280"/>
      <c r="CX21" s="280"/>
      <c r="CY21" s="280"/>
      <c r="CZ21" s="280"/>
      <c r="DA21" s="280"/>
      <c r="DB21" s="280"/>
      <c r="DC21" s="280"/>
      <c r="DD21" s="280"/>
      <c r="DE21" s="280"/>
      <c r="DF21" s="280"/>
      <c r="DG21" s="281"/>
      <c r="DH21" s="279">
        <v>9</v>
      </c>
      <c r="DI21" s="280"/>
      <c r="DJ21" s="280"/>
      <c r="DK21" s="280"/>
      <c r="DL21" s="280"/>
      <c r="DM21" s="280"/>
      <c r="DN21" s="280"/>
      <c r="DO21" s="280"/>
      <c r="DP21" s="280"/>
      <c r="DQ21" s="280"/>
      <c r="DR21" s="280"/>
      <c r="DS21" s="280"/>
      <c r="DT21" s="281"/>
    </row>
    <row r="22" spans="1:124" s="61" customFormat="1" ht="46.2" customHeight="1" x14ac:dyDescent="0.3">
      <c r="A22" s="244" t="s">
        <v>35</v>
      </c>
      <c r="B22" s="245"/>
      <c r="C22" s="245"/>
      <c r="D22" s="245"/>
      <c r="E22" s="245"/>
      <c r="F22" s="246"/>
      <c r="G22" s="308" t="s">
        <v>578</v>
      </c>
      <c r="H22" s="308"/>
      <c r="I22" s="308"/>
      <c r="J22" s="308"/>
      <c r="K22" s="308"/>
      <c r="L22" s="308"/>
      <c r="M22" s="308"/>
      <c r="N22" s="308"/>
      <c r="O22" s="308"/>
      <c r="P22" s="308"/>
      <c r="Q22" s="308"/>
      <c r="R22" s="308"/>
      <c r="S22" s="308"/>
      <c r="T22" s="308"/>
      <c r="U22" s="308"/>
      <c r="V22" s="308"/>
      <c r="W22" s="308"/>
      <c r="X22" s="308"/>
      <c r="Y22" s="308"/>
      <c r="Z22" s="308"/>
      <c r="AA22" s="309"/>
      <c r="AB22" s="233" t="s">
        <v>438</v>
      </c>
      <c r="AC22" s="234"/>
      <c r="AD22" s="234"/>
      <c r="AE22" s="234"/>
      <c r="AF22" s="234"/>
      <c r="AG22" s="234"/>
      <c r="AH22" s="234"/>
      <c r="AI22" s="234"/>
      <c r="AJ22" s="234"/>
      <c r="AK22" s="234"/>
      <c r="AL22" s="234"/>
      <c r="AM22" s="234"/>
      <c r="AN22" s="234"/>
      <c r="AO22" s="235"/>
      <c r="AP22" s="233" t="s">
        <v>438</v>
      </c>
      <c r="AQ22" s="234"/>
      <c r="AR22" s="234"/>
      <c r="AS22" s="234"/>
      <c r="AT22" s="234"/>
      <c r="AU22" s="234"/>
      <c r="AV22" s="234"/>
      <c r="AW22" s="234"/>
      <c r="AX22" s="234"/>
      <c r="AY22" s="234"/>
      <c r="AZ22" s="234"/>
      <c r="BA22" s="234"/>
      <c r="BB22" s="234"/>
      <c r="BC22" s="234"/>
      <c r="BD22" s="225">
        <f>BD23+BD24+BD25+BD26</f>
        <v>4363933</v>
      </c>
      <c r="BE22" s="226"/>
      <c r="BF22" s="226"/>
      <c r="BG22" s="226"/>
      <c r="BH22" s="226"/>
      <c r="BI22" s="226"/>
      <c r="BJ22" s="226"/>
      <c r="BK22" s="226"/>
      <c r="BL22" s="226"/>
      <c r="BM22" s="226"/>
      <c r="BN22" s="226"/>
      <c r="BO22" s="226"/>
      <c r="BP22" s="227"/>
      <c r="BQ22" s="225">
        <f>BQ23+BQ24+BQ25+BQ26</f>
        <v>4363933</v>
      </c>
      <c r="BR22" s="226"/>
      <c r="BS22" s="226"/>
      <c r="BT22" s="226"/>
      <c r="BU22" s="226"/>
      <c r="BV22" s="226"/>
      <c r="BW22" s="226"/>
      <c r="BX22" s="226"/>
      <c r="BY22" s="226"/>
      <c r="BZ22" s="226"/>
      <c r="CA22" s="226"/>
      <c r="CB22" s="226"/>
      <c r="CC22" s="226"/>
      <c r="CD22" s="227"/>
      <c r="CE22" s="225">
        <v>0</v>
      </c>
      <c r="CF22" s="226"/>
      <c r="CG22" s="226"/>
      <c r="CH22" s="226"/>
      <c r="CI22" s="226"/>
      <c r="CJ22" s="226"/>
      <c r="CK22" s="226"/>
      <c r="CL22" s="226"/>
      <c r="CM22" s="226"/>
      <c r="CN22" s="226"/>
      <c r="CO22" s="226"/>
      <c r="CP22" s="226"/>
      <c r="CQ22" s="226"/>
      <c r="CR22" s="226"/>
      <c r="CS22" s="226"/>
      <c r="CT22" s="227"/>
      <c r="CU22" s="225">
        <v>0</v>
      </c>
      <c r="CV22" s="226"/>
      <c r="CW22" s="226"/>
      <c r="CX22" s="226"/>
      <c r="CY22" s="226"/>
      <c r="CZ22" s="226"/>
      <c r="DA22" s="226"/>
      <c r="DB22" s="226"/>
      <c r="DC22" s="226"/>
      <c r="DD22" s="226"/>
      <c r="DE22" s="226"/>
      <c r="DF22" s="226"/>
      <c r="DG22" s="227"/>
      <c r="DH22" s="225"/>
      <c r="DI22" s="226"/>
      <c r="DJ22" s="226"/>
      <c r="DK22" s="226"/>
      <c r="DL22" s="226"/>
      <c r="DM22" s="226"/>
      <c r="DN22" s="226"/>
      <c r="DO22" s="226"/>
      <c r="DP22" s="226"/>
      <c r="DQ22" s="226"/>
      <c r="DR22" s="226"/>
      <c r="DS22" s="226"/>
      <c r="DT22" s="227"/>
    </row>
    <row r="23" spans="1:124" s="61" customFormat="1" ht="42.6" customHeight="1" x14ac:dyDescent="0.3">
      <c r="A23" s="244" t="s">
        <v>291</v>
      </c>
      <c r="B23" s="245"/>
      <c r="C23" s="245"/>
      <c r="D23" s="245"/>
      <c r="E23" s="245"/>
      <c r="F23" s="246"/>
      <c r="G23" s="308" t="s">
        <v>579</v>
      </c>
      <c r="H23" s="308"/>
      <c r="I23" s="308"/>
      <c r="J23" s="308"/>
      <c r="K23" s="308"/>
      <c r="L23" s="308"/>
      <c r="M23" s="308"/>
      <c r="N23" s="308"/>
      <c r="O23" s="308"/>
      <c r="P23" s="308"/>
      <c r="Q23" s="308"/>
      <c r="R23" s="308"/>
      <c r="S23" s="308"/>
      <c r="T23" s="308"/>
      <c r="U23" s="308"/>
      <c r="V23" s="308"/>
      <c r="W23" s="308"/>
      <c r="X23" s="308"/>
      <c r="Y23" s="308"/>
      <c r="Z23" s="308"/>
      <c r="AA23" s="309"/>
      <c r="AB23" s="225">
        <v>1</v>
      </c>
      <c r="AC23" s="226"/>
      <c r="AD23" s="226"/>
      <c r="AE23" s="226"/>
      <c r="AF23" s="226"/>
      <c r="AG23" s="226"/>
      <c r="AH23" s="226"/>
      <c r="AI23" s="226"/>
      <c r="AJ23" s="226"/>
      <c r="AK23" s="226"/>
      <c r="AL23" s="226"/>
      <c r="AM23" s="226"/>
      <c r="AN23" s="226"/>
      <c r="AO23" s="227"/>
      <c r="AP23" s="236">
        <v>3907374</v>
      </c>
      <c r="AQ23" s="242"/>
      <c r="AR23" s="242"/>
      <c r="AS23" s="242"/>
      <c r="AT23" s="242"/>
      <c r="AU23" s="242"/>
      <c r="AV23" s="242"/>
      <c r="AW23" s="242"/>
      <c r="AX23" s="242"/>
      <c r="AY23" s="242"/>
      <c r="AZ23" s="242"/>
      <c r="BA23" s="242"/>
      <c r="BB23" s="242"/>
      <c r="BC23" s="242"/>
      <c r="BD23" s="236">
        <f>AB23*AP23</f>
        <v>3907374</v>
      </c>
      <c r="BE23" s="242"/>
      <c r="BF23" s="242"/>
      <c r="BG23" s="242"/>
      <c r="BH23" s="242"/>
      <c r="BI23" s="242"/>
      <c r="BJ23" s="242"/>
      <c r="BK23" s="242"/>
      <c r="BL23" s="242"/>
      <c r="BM23" s="242"/>
      <c r="BN23" s="242"/>
      <c r="BO23" s="242"/>
      <c r="BP23" s="243"/>
      <c r="BQ23" s="236">
        <f>4208656-301282</f>
        <v>3907374</v>
      </c>
      <c r="BR23" s="242"/>
      <c r="BS23" s="242"/>
      <c r="BT23" s="242"/>
      <c r="BU23" s="242"/>
      <c r="BV23" s="242"/>
      <c r="BW23" s="242"/>
      <c r="BX23" s="242"/>
      <c r="BY23" s="242"/>
      <c r="BZ23" s="242"/>
      <c r="CA23" s="242"/>
      <c r="CB23" s="242"/>
      <c r="CC23" s="242"/>
      <c r="CD23" s="243"/>
      <c r="CE23" s="225">
        <v>0</v>
      </c>
      <c r="CF23" s="226"/>
      <c r="CG23" s="226"/>
      <c r="CH23" s="226"/>
      <c r="CI23" s="226"/>
      <c r="CJ23" s="226"/>
      <c r="CK23" s="226"/>
      <c r="CL23" s="226"/>
      <c r="CM23" s="226"/>
      <c r="CN23" s="226"/>
      <c r="CO23" s="226"/>
      <c r="CP23" s="226"/>
      <c r="CQ23" s="226"/>
      <c r="CR23" s="226"/>
      <c r="CS23" s="226"/>
      <c r="CT23" s="227"/>
      <c r="CU23" s="225">
        <v>0</v>
      </c>
      <c r="CV23" s="226"/>
      <c r="CW23" s="226"/>
      <c r="CX23" s="226"/>
      <c r="CY23" s="226"/>
      <c r="CZ23" s="226"/>
      <c r="DA23" s="226"/>
      <c r="DB23" s="226"/>
      <c r="DC23" s="226"/>
      <c r="DD23" s="226"/>
      <c r="DE23" s="226"/>
      <c r="DF23" s="226"/>
      <c r="DG23" s="227"/>
      <c r="DH23" s="225">
        <v>0</v>
      </c>
      <c r="DI23" s="226"/>
      <c r="DJ23" s="226"/>
      <c r="DK23" s="226"/>
      <c r="DL23" s="226"/>
      <c r="DM23" s="226"/>
      <c r="DN23" s="226"/>
      <c r="DO23" s="226"/>
      <c r="DP23" s="226"/>
      <c r="DQ23" s="226"/>
      <c r="DR23" s="226"/>
      <c r="DS23" s="226"/>
      <c r="DT23" s="227"/>
    </row>
    <row r="24" spans="1:124" s="61" customFormat="1" ht="50.4" customHeight="1" x14ac:dyDescent="0.3">
      <c r="A24" s="244" t="s">
        <v>290</v>
      </c>
      <c r="B24" s="245"/>
      <c r="C24" s="245"/>
      <c r="D24" s="245"/>
      <c r="E24" s="245"/>
      <c r="F24" s="246"/>
      <c r="G24" s="401" t="s">
        <v>580</v>
      </c>
      <c r="H24" s="401"/>
      <c r="I24" s="401"/>
      <c r="J24" s="401"/>
      <c r="K24" s="401"/>
      <c r="L24" s="401"/>
      <c r="M24" s="401"/>
      <c r="N24" s="401"/>
      <c r="O24" s="401"/>
      <c r="P24" s="401"/>
      <c r="Q24" s="401"/>
      <c r="R24" s="401"/>
      <c r="S24" s="401"/>
      <c r="T24" s="401"/>
      <c r="U24" s="401"/>
      <c r="V24" s="401"/>
      <c r="W24" s="401"/>
      <c r="X24" s="401"/>
      <c r="Y24" s="401"/>
      <c r="Z24" s="401"/>
      <c r="AA24" s="402"/>
      <c r="AB24" s="225">
        <v>1</v>
      </c>
      <c r="AC24" s="226"/>
      <c r="AD24" s="226"/>
      <c r="AE24" s="226"/>
      <c r="AF24" s="226"/>
      <c r="AG24" s="226"/>
      <c r="AH24" s="226"/>
      <c r="AI24" s="226"/>
      <c r="AJ24" s="226"/>
      <c r="AK24" s="226"/>
      <c r="AL24" s="226"/>
      <c r="AM24" s="226"/>
      <c r="AN24" s="226"/>
      <c r="AO24" s="227"/>
      <c r="AP24" s="225">
        <v>357544</v>
      </c>
      <c r="AQ24" s="226"/>
      <c r="AR24" s="226"/>
      <c r="AS24" s="226"/>
      <c r="AT24" s="226"/>
      <c r="AU24" s="226"/>
      <c r="AV24" s="226"/>
      <c r="AW24" s="226"/>
      <c r="AX24" s="226"/>
      <c r="AY24" s="226"/>
      <c r="AZ24" s="226"/>
      <c r="BA24" s="226"/>
      <c r="BB24" s="226"/>
      <c r="BC24" s="226"/>
      <c r="BD24" s="225">
        <f>AB24*AP24</f>
        <v>357544</v>
      </c>
      <c r="BE24" s="226"/>
      <c r="BF24" s="226"/>
      <c r="BG24" s="226"/>
      <c r="BH24" s="226"/>
      <c r="BI24" s="226"/>
      <c r="BJ24" s="226"/>
      <c r="BK24" s="226"/>
      <c r="BL24" s="226"/>
      <c r="BM24" s="226"/>
      <c r="BN24" s="226"/>
      <c r="BO24" s="226"/>
      <c r="BP24" s="227"/>
      <c r="BQ24" s="225">
        <v>357544</v>
      </c>
      <c r="BR24" s="226"/>
      <c r="BS24" s="226"/>
      <c r="BT24" s="226"/>
      <c r="BU24" s="226"/>
      <c r="BV24" s="226"/>
      <c r="BW24" s="226"/>
      <c r="BX24" s="226"/>
      <c r="BY24" s="226"/>
      <c r="BZ24" s="226"/>
      <c r="CA24" s="226"/>
      <c r="CB24" s="226"/>
      <c r="CC24" s="226"/>
      <c r="CD24" s="227"/>
      <c r="CE24" s="225">
        <v>0</v>
      </c>
      <c r="CF24" s="226"/>
      <c r="CG24" s="226"/>
      <c r="CH24" s="226"/>
      <c r="CI24" s="226"/>
      <c r="CJ24" s="226"/>
      <c r="CK24" s="226"/>
      <c r="CL24" s="226"/>
      <c r="CM24" s="226"/>
      <c r="CN24" s="226"/>
      <c r="CO24" s="226"/>
      <c r="CP24" s="226"/>
      <c r="CQ24" s="226"/>
      <c r="CR24" s="226"/>
      <c r="CS24" s="226"/>
      <c r="CT24" s="227"/>
      <c r="CU24" s="225">
        <v>0</v>
      </c>
      <c r="CV24" s="226"/>
      <c r="CW24" s="226"/>
      <c r="CX24" s="226"/>
      <c r="CY24" s="226"/>
      <c r="CZ24" s="226"/>
      <c r="DA24" s="226"/>
      <c r="DB24" s="226"/>
      <c r="DC24" s="226"/>
      <c r="DD24" s="226"/>
      <c r="DE24" s="226"/>
      <c r="DF24" s="226"/>
      <c r="DG24" s="227"/>
      <c r="DH24" s="225">
        <v>0</v>
      </c>
      <c r="DI24" s="226"/>
      <c r="DJ24" s="226"/>
      <c r="DK24" s="226"/>
      <c r="DL24" s="226"/>
      <c r="DM24" s="226"/>
      <c r="DN24" s="226"/>
      <c r="DO24" s="226"/>
      <c r="DP24" s="226"/>
      <c r="DQ24" s="226"/>
      <c r="DR24" s="226"/>
      <c r="DS24" s="226"/>
      <c r="DT24" s="227"/>
    </row>
    <row r="25" spans="1:124" s="61" customFormat="1" ht="25.2" customHeight="1" x14ac:dyDescent="0.3">
      <c r="A25" s="244" t="s">
        <v>441</v>
      </c>
      <c r="B25" s="245"/>
      <c r="C25" s="245"/>
      <c r="D25" s="245"/>
      <c r="E25" s="245"/>
      <c r="F25" s="246"/>
      <c r="G25" s="308" t="s">
        <v>581</v>
      </c>
      <c r="H25" s="308"/>
      <c r="I25" s="308"/>
      <c r="J25" s="308"/>
      <c r="K25" s="308"/>
      <c r="L25" s="308"/>
      <c r="M25" s="308"/>
      <c r="N25" s="308"/>
      <c r="O25" s="308"/>
      <c r="P25" s="308"/>
      <c r="Q25" s="308"/>
      <c r="R25" s="308"/>
      <c r="S25" s="308"/>
      <c r="T25" s="308"/>
      <c r="U25" s="308"/>
      <c r="V25" s="308"/>
      <c r="W25" s="308"/>
      <c r="X25" s="308"/>
      <c r="Y25" s="308"/>
      <c r="Z25" s="308"/>
      <c r="AA25" s="309"/>
      <c r="AB25" s="225">
        <v>1</v>
      </c>
      <c r="AC25" s="226"/>
      <c r="AD25" s="226"/>
      <c r="AE25" s="226"/>
      <c r="AF25" s="226"/>
      <c r="AG25" s="226"/>
      <c r="AH25" s="226"/>
      <c r="AI25" s="226"/>
      <c r="AJ25" s="226"/>
      <c r="AK25" s="226"/>
      <c r="AL25" s="226"/>
      <c r="AM25" s="226"/>
      <c r="AN25" s="226"/>
      <c r="AO25" s="227"/>
      <c r="AP25" s="236">
        <v>75271</v>
      </c>
      <c r="AQ25" s="242"/>
      <c r="AR25" s="242"/>
      <c r="AS25" s="242"/>
      <c r="AT25" s="242"/>
      <c r="AU25" s="242"/>
      <c r="AV25" s="242"/>
      <c r="AW25" s="242"/>
      <c r="AX25" s="242"/>
      <c r="AY25" s="242"/>
      <c r="AZ25" s="242"/>
      <c r="BA25" s="242"/>
      <c r="BB25" s="242"/>
      <c r="BC25" s="242"/>
      <c r="BD25" s="236">
        <f>AB25*AP25</f>
        <v>75271</v>
      </c>
      <c r="BE25" s="242"/>
      <c r="BF25" s="242"/>
      <c r="BG25" s="242"/>
      <c r="BH25" s="242"/>
      <c r="BI25" s="242"/>
      <c r="BJ25" s="242"/>
      <c r="BK25" s="242"/>
      <c r="BL25" s="242"/>
      <c r="BM25" s="242"/>
      <c r="BN25" s="242"/>
      <c r="BO25" s="242"/>
      <c r="BP25" s="243"/>
      <c r="BQ25" s="236">
        <v>75271</v>
      </c>
      <c r="BR25" s="242"/>
      <c r="BS25" s="242"/>
      <c r="BT25" s="242"/>
      <c r="BU25" s="242"/>
      <c r="BV25" s="242"/>
      <c r="BW25" s="242"/>
      <c r="BX25" s="242"/>
      <c r="BY25" s="242"/>
      <c r="BZ25" s="242"/>
      <c r="CA25" s="242"/>
      <c r="CB25" s="242"/>
      <c r="CC25" s="242"/>
      <c r="CD25" s="243"/>
      <c r="CE25" s="225">
        <v>0</v>
      </c>
      <c r="CF25" s="226"/>
      <c r="CG25" s="226"/>
      <c r="CH25" s="226"/>
      <c r="CI25" s="226"/>
      <c r="CJ25" s="226"/>
      <c r="CK25" s="226"/>
      <c r="CL25" s="226"/>
      <c r="CM25" s="226"/>
      <c r="CN25" s="226"/>
      <c r="CO25" s="226"/>
      <c r="CP25" s="226"/>
      <c r="CQ25" s="226"/>
      <c r="CR25" s="226"/>
      <c r="CS25" s="226"/>
      <c r="CT25" s="227"/>
      <c r="CU25" s="225">
        <v>0</v>
      </c>
      <c r="CV25" s="226"/>
      <c r="CW25" s="226"/>
      <c r="CX25" s="226"/>
      <c r="CY25" s="226"/>
      <c r="CZ25" s="226"/>
      <c r="DA25" s="226"/>
      <c r="DB25" s="226"/>
      <c r="DC25" s="226"/>
      <c r="DD25" s="226"/>
      <c r="DE25" s="226"/>
      <c r="DF25" s="226"/>
      <c r="DG25" s="227"/>
      <c r="DH25" s="225"/>
      <c r="DI25" s="226"/>
      <c r="DJ25" s="226"/>
      <c r="DK25" s="226"/>
      <c r="DL25" s="226"/>
      <c r="DM25" s="226"/>
      <c r="DN25" s="226"/>
      <c r="DO25" s="226"/>
      <c r="DP25" s="226"/>
      <c r="DQ25" s="226"/>
      <c r="DR25" s="226"/>
      <c r="DS25" s="226"/>
      <c r="DT25" s="227"/>
    </row>
    <row r="26" spans="1:124" s="61" customFormat="1" ht="27" customHeight="1" x14ac:dyDescent="0.3">
      <c r="A26" s="244" t="s">
        <v>443</v>
      </c>
      <c r="B26" s="245"/>
      <c r="C26" s="245"/>
      <c r="D26" s="245"/>
      <c r="E26" s="245"/>
      <c r="F26" s="246"/>
      <c r="G26" s="308" t="s">
        <v>582</v>
      </c>
      <c r="H26" s="308"/>
      <c r="I26" s="308"/>
      <c r="J26" s="308"/>
      <c r="K26" s="308"/>
      <c r="L26" s="308"/>
      <c r="M26" s="308"/>
      <c r="N26" s="308"/>
      <c r="O26" s="308"/>
      <c r="P26" s="308"/>
      <c r="Q26" s="308"/>
      <c r="R26" s="308"/>
      <c r="S26" s="308"/>
      <c r="T26" s="308"/>
      <c r="U26" s="308"/>
      <c r="V26" s="308"/>
      <c r="W26" s="308"/>
      <c r="X26" s="308"/>
      <c r="Y26" s="308"/>
      <c r="Z26" s="308"/>
      <c r="AA26" s="309"/>
      <c r="AB26" s="225">
        <v>1</v>
      </c>
      <c r="AC26" s="226"/>
      <c r="AD26" s="226"/>
      <c r="AE26" s="226"/>
      <c r="AF26" s="226"/>
      <c r="AG26" s="226"/>
      <c r="AH26" s="226"/>
      <c r="AI26" s="226"/>
      <c r="AJ26" s="226"/>
      <c r="AK26" s="226"/>
      <c r="AL26" s="226"/>
      <c r="AM26" s="226"/>
      <c r="AN26" s="226"/>
      <c r="AO26" s="227"/>
      <c r="AP26" s="236">
        <v>23744</v>
      </c>
      <c r="AQ26" s="242"/>
      <c r="AR26" s="242"/>
      <c r="AS26" s="242"/>
      <c r="AT26" s="242"/>
      <c r="AU26" s="242"/>
      <c r="AV26" s="242"/>
      <c r="AW26" s="242"/>
      <c r="AX26" s="242"/>
      <c r="AY26" s="242"/>
      <c r="AZ26" s="242"/>
      <c r="BA26" s="242"/>
      <c r="BB26" s="242"/>
      <c r="BC26" s="242"/>
      <c r="BD26" s="236">
        <f>AB26*AP26</f>
        <v>23744</v>
      </c>
      <c r="BE26" s="242"/>
      <c r="BF26" s="242"/>
      <c r="BG26" s="242"/>
      <c r="BH26" s="242"/>
      <c r="BI26" s="242"/>
      <c r="BJ26" s="242"/>
      <c r="BK26" s="242"/>
      <c r="BL26" s="242"/>
      <c r="BM26" s="242"/>
      <c r="BN26" s="242"/>
      <c r="BO26" s="242"/>
      <c r="BP26" s="243"/>
      <c r="BQ26" s="236">
        <v>23744</v>
      </c>
      <c r="BR26" s="242"/>
      <c r="BS26" s="242"/>
      <c r="BT26" s="242"/>
      <c r="BU26" s="242"/>
      <c r="BV26" s="242"/>
      <c r="BW26" s="242"/>
      <c r="BX26" s="242"/>
      <c r="BY26" s="242"/>
      <c r="BZ26" s="242"/>
      <c r="CA26" s="242"/>
      <c r="CB26" s="242"/>
      <c r="CC26" s="242"/>
      <c r="CD26" s="243"/>
      <c r="CE26" s="225">
        <v>0</v>
      </c>
      <c r="CF26" s="226"/>
      <c r="CG26" s="226"/>
      <c r="CH26" s="226"/>
      <c r="CI26" s="226"/>
      <c r="CJ26" s="226"/>
      <c r="CK26" s="226"/>
      <c r="CL26" s="226"/>
      <c r="CM26" s="226"/>
      <c r="CN26" s="226"/>
      <c r="CO26" s="226"/>
      <c r="CP26" s="226"/>
      <c r="CQ26" s="226"/>
      <c r="CR26" s="226"/>
      <c r="CS26" s="226"/>
      <c r="CT26" s="227"/>
      <c r="CU26" s="225">
        <v>0</v>
      </c>
      <c r="CV26" s="226"/>
      <c r="CW26" s="226"/>
      <c r="CX26" s="226"/>
      <c r="CY26" s="226"/>
      <c r="CZ26" s="226"/>
      <c r="DA26" s="226"/>
      <c r="DB26" s="226"/>
      <c r="DC26" s="226"/>
      <c r="DD26" s="226"/>
      <c r="DE26" s="226"/>
      <c r="DF26" s="226"/>
      <c r="DG26" s="227"/>
      <c r="DH26" s="225"/>
      <c r="DI26" s="226"/>
      <c r="DJ26" s="226"/>
      <c r="DK26" s="226"/>
      <c r="DL26" s="226"/>
      <c r="DM26" s="226"/>
      <c r="DN26" s="226"/>
      <c r="DO26" s="226"/>
      <c r="DP26" s="226"/>
      <c r="DQ26" s="226"/>
      <c r="DR26" s="226"/>
      <c r="DS26" s="226"/>
      <c r="DT26" s="227"/>
    </row>
    <row r="27" spans="1:124" s="61" customFormat="1" ht="40.5" hidden="1" customHeight="1" x14ac:dyDescent="0.3">
      <c r="A27" s="244" t="s">
        <v>36</v>
      </c>
      <c r="B27" s="245"/>
      <c r="C27" s="245"/>
      <c r="D27" s="245"/>
      <c r="E27" s="245"/>
      <c r="F27" s="246"/>
      <c r="G27" s="308" t="s">
        <v>583</v>
      </c>
      <c r="H27" s="308"/>
      <c r="I27" s="308"/>
      <c r="J27" s="308"/>
      <c r="K27" s="308"/>
      <c r="L27" s="308"/>
      <c r="M27" s="308"/>
      <c r="N27" s="308"/>
      <c r="O27" s="308"/>
      <c r="P27" s="308"/>
      <c r="Q27" s="308"/>
      <c r="R27" s="308"/>
      <c r="S27" s="308"/>
      <c r="T27" s="308"/>
      <c r="U27" s="308"/>
      <c r="V27" s="308"/>
      <c r="W27" s="308"/>
      <c r="X27" s="308"/>
      <c r="Y27" s="308"/>
      <c r="Z27" s="308"/>
      <c r="AA27" s="309"/>
      <c r="AB27" s="233" t="s">
        <v>438</v>
      </c>
      <c r="AC27" s="234"/>
      <c r="AD27" s="234"/>
      <c r="AE27" s="234"/>
      <c r="AF27" s="234"/>
      <c r="AG27" s="234"/>
      <c r="AH27" s="234"/>
      <c r="AI27" s="234"/>
      <c r="AJ27" s="234"/>
      <c r="AK27" s="234"/>
      <c r="AL27" s="234"/>
      <c r="AM27" s="234"/>
      <c r="AN27" s="234"/>
      <c r="AO27" s="235"/>
      <c r="AP27" s="233" t="s">
        <v>438</v>
      </c>
      <c r="AQ27" s="234"/>
      <c r="AR27" s="234"/>
      <c r="AS27" s="234"/>
      <c r="AT27" s="234"/>
      <c r="AU27" s="234"/>
      <c r="AV27" s="234"/>
      <c r="AW27" s="234"/>
      <c r="AX27" s="234"/>
      <c r="AY27" s="234"/>
      <c r="AZ27" s="234"/>
      <c r="BA27" s="234"/>
      <c r="BB27" s="234"/>
      <c r="BC27" s="234"/>
      <c r="BD27" s="225"/>
      <c r="BE27" s="226"/>
      <c r="BF27" s="226"/>
      <c r="BG27" s="226"/>
      <c r="BH27" s="226"/>
      <c r="BI27" s="226"/>
      <c r="BJ27" s="226"/>
      <c r="BK27" s="226"/>
      <c r="BL27" s="226"/>
      <c r="BM27" s="226"/>
      <c r="BN27" s="226"/>
      <c r="BO27" s="226"/>
      <c r="BP27" s="227"/>
      <c r="BQ27" s="225"/>
      <c r="BR27" s="226"/>
      <c r="BS27" s="226"/>
      <c r="BT27" s="226"/>
      <c r="BU27" s="226"/>
      <c r="BV27" s="226"/>
      <c r="BW27" s="226"/>
      <c r="BX27" s="226"/>
      <c r="BY27" s="226"/>
      <c r="BZ27" s="226"/>
      <c r="CA27" s="226"/>
      <c r="CB27" s="226"/>
      <c r="CC27" s="226"/>
      <c r="CD27" s="227"/>
      <c r="CE27" s="225"/>
      <c r="CF27" s="226"/>
      <c r="CG27" s="226"/>
      <c r="CH27" s="226"/>
      <c r="CI27" s="226"/>
      <c r="CJ27" s="226"/>
      <c r="CK27" s="226"/>
      <c r="CL27" s="226"/>
      <c r="CM27" s="226"/>
      <c r="CN27" s="226"/>
      <c r="CO27" s="226"/>
      <c r="CP27" s="226"/>
      <c r="CQ27" s="226"/>
      <c r="CR27" s="226"/>
      <c r="CS27" s="226"/>
      <c r="CT27" s="227"/>
      <c r="CU27" s="225"/>
      <c r="CV27" s="226"/>
      <c r="CW27" s="226"/>
      <c r="CX27" s="226"/>
      <c r="CY27" s="226"/>
      <c r="CZ27" s="226"/>
      <c r="DA27" s="226"/>
      <c r="DB27" s="226"/>
      <c r="DC27" s="226"/>
      <c r="DD27" s="226"/>
      <c r="DE27" s="226"/>
      <c r="DF27" s="226"/>
      <c r="DG27" s="227"/>
      <c r="DH27" s="225"/>
      <c r="DI27" s="226"/>
      <c r="DJ27" s="226"/>
      <c r="DK27" s="226"/>
      <c r="DL27" s="226"/>
      <c r="DM27" s="226"/>
      <c r="DN27" s="226"/>
      <c r="DO27" s="226"/>
      <c r="DP27" s="226"/>
      <c r="DQ27" s="226"/>
      <c r="DR27" s="226"/>
      <c r="DS27" s="226"/>
      <c r="DT27" s="227"/>
    </row>
    <row r="28" spans="1:124" s="61" customFormat="1" ht="54.6" hidden="1" customHeight="1" x14ac:dyDescent="0.3">
      <c r="A28" s="244" t="s">
        <v>472</v>
      </c>
      <c r="B28" s="245"/>
      <c r="C28" s="245"/>
      <c r="D28" s="245"/>
      <c r="E28" s="245"/>
      <c r="F28" s="246"/>
      <c r="G28" s="308" t="s">
        <v>584</v>
      </c>
      <c r="H28" s="308"/>
      <c r="I28" s="308"/>
      <c r="J28" s="308"/>
      <c r="K28" s="308"/>
      <c r="L28" s="308"/>
      <c r="M28" s="308"/>
      <c r="N28" s="308"/>
      <c r="O28" s="308"/>
      <c r="P28" s="308"/>
      <c r="Q28" s="308"/>
      <c r="R28" s="308"/>
      <c r="S28" s="308"/>
      <c r="T28" s="308"/>
      <c r="U28" s="308"/>
      <c r="V28" s="308"/>
      <c r="W28" s="308"/>
      <c r="X28" s="308"/>
      <c r="Y28" s="308"/>
      <c r="Z28" s="308"/>
      <c r="AA28" s="309"/>
      <c r="AB28" s="225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7"/>
      <c r="AP28" s="225"/>
      <c r="AQ28" s="226"/>
      <c r="AR28" s="226"/>
      <c r="AS28" s="226"/>
      <c r="AT28" s="226"/>
      <c r="AU28" s="226"/>
      <c r="AV28" s="226"/>
      <c r="AW28" s="226"/>
      <c r="AX28" s="226"/>
      <c r="AY28" s="226"/>
      <c r="AZ28" s="226"/>
      <c r="BA28" s="226"/>
      <c r="BB28" s="226"/>
      <c r="BC28" s="226"/>
      <c r="BD28" s="225"/>
      <c r="BE28" s="226"/>
      <c r="BF28" s="226"/>
      <c r="BG28" s="226"/>
      <c r="BH28" s="226"/>
      <c r="BI28" s="226"/>
      <c r="BJ28" s="226"/>
      <c r="BK28" s="226"/>
      <c r="BL28" s="226"/>
      <c r="BM28" s="226"/>
      <c r="BN28" s="226"/>
      <c r="BO28" s="226"/>
      <c r="BP28" s="227"/>
      <c r="BQ28" s="225"/>
      <c r="BR28" s="226"/>
      <c r="BS28" s="226"/>
      <c r="BT28" s="226"/>
      <c r="BU28" s="226"/>
      <c r="BV28" s="226"/>
      <c r="BW28" s="226"/>
      <c r="BX28" s="226"/>
      <c r="BY28" s="226"/>
      <c r="BZ28" s="226"/>
      <c r="CA28" s="226"/>
      <c r="CB28" s="226"/>
      <c r="CC28" s="226"/>
      <c r="CD28" s="227"/>
      <c r="CE28" s="225"/>
      <c r="CF28" s="226"/>
      <c r="CG28" s="226"/>
      <c r="CH28" s="226"/>
      <c r="CI28" s="226"/>
      <c r="CJ28" s="226"/>
      <c r="CK28" s="226"/>
      <c r="CL28" s="226"/>
      <c r="CM28" s="226"/>
      <c r="CN28" s="226"/>
      <c r="CO28" s="226"/>
      <c r="CP28" s="226"/>
      <c r="CQ28" s="226"/>
      <c r="CR28" s="226"/>
      <c r="CS28" s="226"/>
      <c r="CT28" s="227"/>
      <c r="CU28" s="225"/>
      <c r="CV28" s="226"/>
      <c r="CW28" s="226"/>
      <c r="CX28" s="226"/>
      <c r="CY28" s="226"/>
      <c r="CZ28" s="226"/>
      <c r="DA28" s="226"/>
      <c r="DB28" s="226"/>
      <c r="DC28" s="226"/>
      <c r="DD28" s="226"/>
      <c r="DE28" s="226"/>
      <c r="DF28" s="226"/>
      <c r="DG28" s="227"/>
      <c r="DH28" s="225"/>
      <c r="DI28" s="226"/>
      <c r="DJ28" s="226"/>
      <c r="DK28" s="226"/>
      <c r="DL28" s="226"/>
      <c r="DM28" s="226"/>
      <c r="DN28" s="226"/>
      <c r="DO28" s="226"/>
      <c r="DP28" s="226"/>
      <c r="DQ28" s="226"/>
      <c r="DR28" s="226"/>
      <c r="DS28" s="226"/>
      <c r="DT28" s="227"/>
    </row>
    <row r="29" spans="1:124" s="61" customFormat="1" ht="26.25" customHeight="1" x14ac:dyDescent="0.3">
      <c r="A29" s="244" t="s">
        <v>36</v>
      </c>
      <c r="B29" s="245"/>
      <c r="C29" s="245"/>
      <c r="D29" s="245"/>
      <c r="E29" s="245"/>
      <c r="F29" s="246"/>
      <c r="G29" s="308" t="s">
        <v>585</v>
      </c>
      <c r="H29" s="308"/>
      <c r="I29" s="308"/>
      <c r="J29" s="308"/>
      <c r="K29" s="308"/>
      <c r="L29" s="308"/>
      <c r="M29" s="308"/>
      <c r="N29" s="308"/>
      <c r="O29" s="308"/>
      <c r="P29" s="308"/>
      <c r="Q29" s="308"/>
      <c r="R29" s="308"/>
      <c r="S29" s="308"/>
      <c r="T29" s="308"/>
      <c r="U29" s="308"/>
      <c r="V29" s="308"/>
      <c r="W29" s="308"/>
      <c r="X29" s="308"/>
      <c r="Y29" s="308"/>
      <c r="Z29" s="308"/>
      <c r="AA29" s="309"/>
      <c r="AB29" s="233" t="s">
        <v>438</v>
      </c>
      <c r="AC29" s="234"/>
      <c r="AD29" s="234"/>
      <c r="AE29" s="234"/>
      <c r="AF29" s="234"/>
      <c r="AG29" s="234"/>
      <c r="AH29" s="234"/>
      <c r="AI29" s="234"/>
      <c r="AJ29" s="234"/>
      <c r="AK29" s="234"/>
      <c r="AL29" s="234"/>
      <c r="AM29" s="234"/>
      <c r="AN29" s="234"/>
      <c r="AO29" s="235"/>
      <c r="AP29" s="233" t="s">
        <v>438</v>
      </c>
      <c r="AQ29" s="234"/>
      <c r="AR29" s="234"/>
      <c r="AS29" s="234"/>
      <c r="AT29" s="234"/>
      <c r="AU29" s="234"/>
      <c r="AV29" s="234"/>
      <c r="AW29" s="234"/>
      <c r="AX29" s="234"/>
      <c r="AY29" s="234"/>
      <c r="AZ29" s="234"/>
      <c r="BA29" s="234"/>
      <c r="BB29" s="234"/>
      <c r="BC29" s="234"/>
      <c r="BD29" s="225">
        <f>BD30+BD31+BD32</f>
        <v>4493172.5199999996</v>
      </c>
      <c r="BE29" s="226"/>
      <c r="BF29" s="226"/>
      <c r="BG29" s="226"/>
      <c r="BH29" s="226"/>
      <c r="BI29" s="226"/>
      <c r="BJ29" s="226"/>
      <c r="BK29" s="226"/>
      <c r="BL29" s="226"/>
      <c r="BM29" s="226"/>
      <c r="BN29" s="226"/>
      <c r="BO29" s="226"/>
      <c r="BP29" s="227"/>
      <c r="BQ29" s="225">
        <f>BQ30+BQ31+BQ32</f>
        <v>2253274</v>
      </c>
      <c r="BR29" s="226"/>
      <c r="BS29" s="226"/>
      <c r="BT29" s="226"/>
      <c r="BU29" s="226"/>
      <c r="BV29" s="226"/>
      <c r="BW29" s="226"/>
      <c r="BX29" s="226"/>
      <c r="BY29" s="226"/>
      <c r="BZ29" s="226"/>
      <c r="CA29" s="226"/>
      <c r="CB29" s="226"/>
      <c r="CC29" s="226"/>
      <c r="CD29" s="227"/>
      <c r="CE29" s="225">
        <f>CE30+CE31+CE32</f>
        <v>1964001</v>
      </c>
      <c r="CF29" s="226"/>
      <c r="CG29" s="226"/>
      <c r="CH29" s="226"/>
      <c r="CI29" s="226"/>
      <c r="CJ29" s="226"/>
      <c r="CK29" s="226"/>
      <c r="CL29" s="226"/>
      <c r="CM29" s="226"/>
      <c r="CN29" s="226"/>
      <c r="CO29" s="226"/>
      <c r="CP29" s="226"/>
      <c r="CQ29" s="226"/>
      <c r="CR29" s="226"/>
      <c r="CS29" s="226"/>
      <c r="CT29" s="227"/>
      <c r="CU29" s="225">
        <f>CU30+CU31+CU32</f>
        <v>275897.52</v>
      </c>
      <c r="CV29" s="226"/>
      <c r="CW29" s="226"/>
      <c r="CX29" s="226"/>
      <c r="CY29" s="226"/>
      <c r="CZ29" s="226"/>
      <c r="DA29" s="226"/>
      <c r="DB29" s="226"/>
      <c r="DC29" s="226"/>
      <c r="DD29" s="226"/>
      <c r="DE29" s="226"/>
      <c r="DF29" s="226"/>
      <c r="DG29" s="227"/>
      <c r="DH29" s="225"/>
      <c r="DI29" s="226"/>
      <c r="DJ29" s="226"/>
      <c r="DK29" s="226"/>
      <c r="DL29" s="226"/>
      <c r="DM29" s="226"/>
      <c r="DN29" s="226"/>
      <c r="DO29" s="226"/>
      <c r="DP29" s="226"/>
      <c r="DQ29" s="226"/>
      <c r="DR29" s="226"/>
      <c r="DS29" s="226"/>
      <c r="DT29" s="227"/>
    </row>
    <row r="30" spans="1:124" s="61" customFormat="1" ht="69" customHeight="1" x14ac:dyDescent="0.3">
      <c r="A30" s="244" t="s">
        <v>472</v>
      </c>
      <c r="B30" s="245"/>
      <c r="C30" s="245"/>
      <c r="D30" s="245"/>
      <c r="E30" s="245"/>
      <c r="F30" s="246"/>
      <c r="G30" s="308" t="s">
        <v>586</v>
      </c>
      <c r="H30" s="308"/>
      <c r="I30" s="308"/>
      <c r="J30" s="308"/>
      <c r="K30" s="308"/>
      <c r="L30" s="308"/>
      <c r="M30" s="308"/>
      <c r="N30" s="308"/>
      <c r="O30" s="308"/>
      <c r="P30" s="308"/>
      <c r="Q30" s="308"/>
      <c r="R30" s="308"/>
      <c r="S30" s="308"/>
      <c r="T30" s="308"/>
      <c r="U30" s="308"/>
      <c r="V30" s="308"/>
      <c r="W30" s="308"/>
      <c r="X30" s="308"/>
      <c r="Y30" s="308"/>
      <c r="Z30" s="308"/>
      <c r="AA30" s="309"/>
      <c r="AB30" s="225">
        <v>25</v>
      </c>
      <c r="AC30" s="226"/>
      <c r="AD30" s="226"/>
      <c r="AE30" s="226"/>
      <c r="AF30" s="226"/>
      <c r="AG30" s="226"/>
      <c r="AH30" s="226"/>
      <c r="AI30" s="226"/>
      <c r="AJ30" s="226"/>
      <c r="AK30" s="226"/>
      <c r="AL30" s="226"/>
      <c r="AM30" s="226"/>
      <c r="AN30" s="226"/>
      <c r="AO30" s="227"/>
      <c r="AP30" s="236">
        <v>35000</v>
      </c>
      <c r="AQ30" s="242"/>
      <c r="AR30" s="242"/>
      <c r="AS30" s="242"/>
      <c r="AT30" s="242"/>
      <c r="AU30" s="242"/>
      <c r="AV30" s="242"/>
      <c r="AW30" s="242"/>
      <c r="AX30" s="242"/>
      <c r="AY30" s="242"/>
      <c r="AZ30" s="242"/>
      <c r="BA30" s="242"/>
      <c r="BB30" s="242"/>
      <c r="BC30" s="242"/>
      <c r="BD30" s="225">
        <f>AB30*AP30</f>
        <v>875000</v>
      </c>
      <c r="BE30" s="226"/>
      <c r="BF30" s="226"/>
      <c r="BG30" s="226"/>
      <c r="BH30" s="226"/>
      <c r="BI30" s="226"/>
      <c r="BJ30" s="226"/>
      <c r="BK30" s="226"/>
      <c r="BL30" s="226"/>
      <c r="BM30" s="226"/>
      <c r="BN30" s="226"/>
      <c r="BO30" s="226"/>
      <c r="BP30" s="227"/>
      <c r="BQ30" s="225">
        <v>875000</v>
      </c>
      <c r="BR30" s="226"/>
      <c r="BS30" s="226"/>
      <c r="BT30" s="226"/>
      <c r="BU30" s="226"/>
      <c r="BV30" s="226"/>
      <c r="BW30" s="226"/>
      <c r="BX30" s="226"/>
      <c r="BY30" s="226"/>
      <c r="BZ30" s="226"/>
      <c r="CA30" s="226"/>
      <c r="CB30" s="226"/>
      <c r="CC30" s="226"/>
      <c r="CD30" s="227"/>
      <c r="CE30" s="225">
        <v>0</v>
      </c>
      <c r="CF30" s="226"/>
      <c r="CG30" s="226"/>
      <c r="CH30" s="226"/>
      <c r="CI30" s="226"/>
      <c r="CJ30" s="226"/>
      <c r="CK30" s="226"/>
      <c r="CL30" s="226"/>
      <c r="CM30" s="226"/>
      <c r="CN30" s="226"/>
      <c r="CO30" s="226"/>
      <c r="CP30" s="226"/>
      <c r="CQ30" s="226"/>
      <c r="CR30" s="226"/>
      <c r="CS30" s="226"/>
      <c r="CT30" s="227"/>
      <c r="CU30" s="225">
        <v>0</v>
      </c>
      <c r="CV30" s="226"/>
      <c r="CW30" s="226"/>
      <c r="CX30" s="226"/>
      <c r="CY30" s="226"/>
      <c r="CZ30" s="226"/>
      <c r="DA30" s="226"/>
      <c r="DB30" s="226"/>
      <c r="DC30" s="226"/>
      <c r="DD30" s="226"/>
      <c r="DE30" s="226"/>
      <c r="DF30" s="226"/>
      <c r="DG30" s="227"/>
      <c r="DH30" s="225"/>
      <c r="DI30" s="226"/>
      <c r="DJ30" s="226"/>
      <c r="DK30" s="226"/>
      <c r="DL30" s="226"/>
      <c r="DM30" s="226"/>
      <c r="DN30" s="226"/>
      <c r="DO30" s="226"/>
      <c r="DP30" s="226"/>
      <c r="DQ30" s="226"/>
      <c r="DR30" s="226"/>
      <c r="DS30" s="226"/>
      <c r="DT30" s="227"/>
    </row>
    <row r="31" spans="1:124" s="61" customFormat="1" ht="70.8" customHeight="1" x14ac:dyDescent="0.3">
      <c r="A31" s="244" t="s">
        <v>474</v>
      </c>
      <c r="B31" s="245"/>
      <c r="C31" s="245"/>
      <c r="D31" s="245"/>
      <c r="E31" s="245"/>
      <c r="F31" s="246"/>
      <c r="G31" s="308" t="s">
        <v>587</v>
      </c>
      <c r="H31" s="308"/>
      <c r="I31" s="308"/>
      <c r="J31" s="308"/>
      <c r="K31" s="308"/>
      <c r="L31" s="308"/>
      <c r="M31" s="308"/>
      <c r="N31" s="308"/>
      <c r="O31" s="308"/>
      <c r="P31" s="308"/>
      <c r="Q31" s="308"/>
      <c r="R31" s="308"/>
      <c r="S31" s="308"/>
      <c r="T31" s="308"/>
      <c r="U31" s="308"/>
      <c r="V31" s="308"/>
      <c r="W31" s="308"/>
      <c r="X31" s="308"/>
      <c r="Y31" s="308"/>
      <c r="Z31" s="308"/>
      <c r="AA31" s="309"/>
      <c r="AB31" s="225">
        <v>45</v>
      </c>
      <c r="AC31" s="226"/>
      <c r="AD31" s="226"/>
      <c r="AE31" s="226"/>
      <c r="AF31" s="226"/>
      <c r="AG31" s="226"/>
      <c r="AH31" s="226"/>
      <c r="AI31" s="226"/>
      <c r="AJ31" s="226"/>
      <c r="AK31" s="226"/>
      <c r="AL31" s="226"/>
      <c r="AM31" s="226"/>
      <c r="AN31" s="226"/>
      <c r="AO31" s="227"/>
      <c r="AP31" s="236">
        <f>BQ31/AB31</f>
        <v>11533.333333333334</v>
      </c>
      <c r="AQ31" s="242"/>
      <c r="AR31" s="242"/>
      <c r="AS31" s="242"/>
      <c r="AT31" s="242"/>
      <c r="AU31" s="242"/>
      <c r="AV31" s="242"/>
      <c r="AW31" s="242"/>
      <c r="AX31" s="242"/>
      <c r="AY31" s="242"/>
      <c r="AZ31" s="242"/>
      <c r="BA31" s="242"/>
      <c r="BB31" s="242"/>
      <c r="BC31" s="242"/>
      <c r="BD31" s="225">
        <f>AB31*AP31</f>
        <v>519000</v>
      </c>
      <c r="BE31" s="226"/>
      <c r="BF31" s="226"/>
      <c r="BG31" s="226"/>
      <c r="BH31" s="226"/>
      <c r="BI31" s="226"/>
      <c r="BJ31" s="226"/>
      <c r="BK31" s="226"/>
      <c r="BL31" s="226"/>
      <c r="BM31" s="226"/>
      <c r="BN31" s="226"/>
      <c r="BO31" s="226"/>
      <c r="BP31" s="227"/>
      <c r="BQ31" s="225">
        <f>369000+150000</f>
        <v>519000</v>
      </c>
      <c r="BR31" s="226"/>
      <c r="BS31" s="226"/>
      <c r="BT31" s="226"/>
      <c r="BU31" s="226"/>
      <c r="BV31" s="226"/>
      <c r="BW31" s="226"/>
      <c r="BX31" s="226"/>
      <c r="BY31" s="226"/>
      <c r="BZ31" s="226"/>
      <c r="CA31" s="226"/>
      <c r="CB31" s="226"/>
      <c r="CC31" s="226"/>
      <c r="CD31" s="227"/>
      <c r="CE31" s="225">
        <v>0</v>
      </c>
      <c r="CF31" s="226"/>
      <c r="CG31" s="226"/>
      <c r="CH31" s="226"/>
      <c r="CI31" s="226"/>
      <c r="CJ31" s="226"/>
      <c r="CK31" s="226"/>
      <c r="CL31" s="226"/>
      <c r="CM31" s="226"/>
      <c r="CN31" s="226"/>
      <c r="CO31" s="226"/>
      <c r="CP31" s="226"/>
      <c r="CQ31" s="226"/>
      <c r="CR31" s="226"/>
      <c r="CS31" s="226"/>
      <c r="CT31" s="227"/>
      <c r="CU31" s="225">
        <v>0</v>
      </c>
      <c r="CV31" s="226"/>
      <c r="CW31" s="226"/>
      <c r="CX31" s="226"/>
      <c r="CY31" s="226"/>
      <c r="CZ31" s="226"/>
      <c r="DA31" s="226"/>
      <c r="DB31" s="226"/>
      <c r="DC31" s="226"/>
      <c r="DD31" s="226"/>
      <c r="DE31" s="226"/>
      <c r="DF31" s="226"/>
      <c r="DG31" s="227"/>
      <c r="DH31" s="225"/>
      <c r="DI31" s="226"/>
      <c r="DJ31" s="226"/>
      <c r="DK31" s="226"/>
      <c r="DL31" s="226"/>
      <c r="DM31" s="226"/>
      <c r="DN31" s="226"/>
      <c r="DO31" s="226"/>
      <c r="DP31" s="226"/>
      <c r="DQ31" s="226"/>
      <c r="DR31" s="226"/>
      <c r="DS31" s="226"/>
      <c r="DT31" s="227"/>
    </row>
    <row r="32" spans="1:124" s="61" customFormat="1" ht="16.5" customHeight="1" x14ac:dyDescent="0.3">
      <c r="A32" s="331" t="s">
        <v>588</v>
      </c>
      <c r="B32" s="332"/>
      <c r="C32" s="332"/>
      <c r="D32" s="332"/>
      <c r="E32" s="332"/>
      <c r="F32" s="333"/>
      <c r="G32" s="401" t="s">
        <v>589</v>
      </c>
      <c r="H32" s="401"/>
      <c r="I32" s="401"/>
      <c r="J32" s="401"/>
      <c r="K32" s="401"/>
      <c r="L32" s="401"/>
      <c r="M32" s="401"/>
      <c r="N32" s="401"/>
      <c r="O32" s="401"/>
      <c r="P32" s="401"/>
      <c r="Q32" s="401"/>
      <c r="R32" s="401"/>
      <c r="S32" s="401"/>
      <c r="T32" s="401"/>
      <c r="U32" s="401"/>
      <c r="V32" s="401"/>
      <c r="W32" s="401"/>
      <c r="X32" s="401"/>
      <c r="Y32" s="401"/>
      <c r="Z32" s="401"/>
      <c r="AA32" s="402"/>
      <c r="AB32" s="225">
        <v>2</v>
      </c>
      <c r="AC32" s="226"/>
      <c r="AD32" s="226"/>
      <c r="AE32" s="226"/>
      <c r="AF32" s="226"/>
      <c r="AG32" s="226"/>
      <c r="AH32" s="226"/>
      <c r="AI32" s="226"/>
      <c r="AJ32" s="226"/>
      <c r="AK32" s="226"/>
      <c r="AL32" s="226"/>
      <c r="AM32" s="226"/>
      <c r="AN32" s="226"/>
      <c r="AO32" s="227"/>
      <c r="AP32" s="225">
        <v>1549586.26</v>
      </c>
      <c r="AQ32" s="226"/>
      <c r="AR32" s="226"/>
      <c r="AS32" s="226"/>
      <c r="AT32" s="226"/>
      <c r="AU32" s="226"/>
      <c r="AV32" s="226"/>
      <c r="AW32" s="226"/>
      <c r="AX32" s="226"/>
      <c r="AY32" s="226"/>
      <c r="AZ32" s="226"/>
      <c r="BA32" s="226"/>
      <c r="BB32" s="226"/>
      <c r="BC32" s="226"/>
      <c r="BD32" s="225">
        <f>AB32*AP32</f>
        <v>3099172.52</v>
      </c>
      <c r="BE32" s="226"/>
      <c r="BF32" s="226"/>
      <c r="BG32" s="226"/>
      <c r="BH32" s="226"/>
      <c r="BI32" s="226"/>
      <c r="BJ32" s="226"/>
      <c r="BK32" s="226"/>
      <c r="BL32" s="226"/>
      <c r="BM32" s="226"/>
      <c r="BN32" s="226"/>
      <c r="BO32" s="226"/>
      <c r="BP32" s="227"/>
      <c r="BQ32" s="225">
        <v>859274</v>
      </c>
      <c r="BR32" s="226"/>
      <c r="BS32" s="226"/>
      <c r="BT32" s="226"/>
      <c r="BU32" s="226"/>
      <c r="BV32" s="226"/>
      <c r="BW32" s="226"/>
      <c r="BX32" s="226"/>
      <c r="BY32" s="226"/>
      <c r="BZ32" s="226"/>
      <c r="CA32" s="226"/>
      <c r="CB32" s="226"/>
      <c r="CC32" s="226"/>
      <c r="CD32" s="227"/>
      <c r="CE32" s="225">
        <f>1764000-99999+300000</f>
        <v>1964001</v>
      </c>
      <c r="CF32" s="226"/>
      <c r="CG32" s="226"/>
      <c r="CH32" s="226"/>
      <c r="CI32" s="226"/>
      <c r="CJ32" s="226"/>
      <c r="CK32" s="226"/>
      <c r="CL32" s="226"/>
      <c r="CM32" s="226"/>
      <c r="CN32" s="226"/>
      <c r="CO32" s="226"/>
      <c r="CP32" s="226"/>
      <c r="CQ32" s="226"/>
      <c r="CR32" s="226"/>
      <c r="CS32" s="226"/>
      <c r="CT32" s="227"/>
      <c r="CU32" s="225">
        <f>210897.52-35000+100000</f>
        <v>275897.52</v>
      </c>
      <c r="CV32" s="226"/>
      <c r="CW32" s="226"/>
      <c r="CX32" s="226"/>
      <c r="CY32" s="226"/>
      <c r="CZ32" s="226"/>
      <c r="DA32" s="226"/>
      <c r="DB32" s="226"/>
      <c r="DC32" s="226"/>
      <c r="DD32" s="226"/>
      <c r="DE32" s="226"/>
      <c r="DF32" s="226"/>
      <c r="DG32" s="227"/>
      <c r="DH32" s="225"/>
      <c r="DI32" s="226"/>
      <c r="DJ32" s="226"/>
      <c r="DK32" s="226"/>
      <c r="DL32" s="226"/>
      <c r="DM32" s="226"/>
      <c r="DN32" s="226"/>
      <c r="DO32" s="226"/>
      <c r="DP32" s="226"/>
      <c r="DQ32" s="226"/>
      <c r="DR32" s="226"/>
      <c r="DS32" s="226"/>
      <c r="DT32" s="227"/>
    </row>
    <row r="33" spans="1:124" s="61" customFormat="1" ht="24.6" customHeight="1" x14ac:dyDescent="0.3">
      <c r="A33" s="331" t="s">
        <v>477</v>
      </c>
      <c r="B33" s="332"/>
      <c r="C33" s="332"/>
      <c r="D33" s="332"/>
      <c r="E33" s="332"/>
      <c r="F33" s="333"/>
      <c r="G33" s="401" t="s">
        <v>590</v>
      </c>
      <c r="H33" s="401"/>
      <c r="I33" s="401"/>
      <c r="J33" s="401"/>
      <c r="K33" s="401"/>
      <c r="L33" s="401"/>
      <c r="M33" s="401"/>
      <c r="N33" s="401"/>
      <c r="O33" s="401"/>
      <c r="P33" s="401"/>
      <c r="Q33" s="401"/>
      <c r="R33" s="401"/>
      <c r="S33" s="401"/>
      <c r="T33" s="401"/>
      <c r="U33" s="401"/>
      <c r="V33" s="401"/>
      <c r="W33" s="401"/>
      <c r="X33" s="401"/>
      <c r="Y33" s="401"/>
      <c r="Z33" s="401"/>
      <c r="AA33" s="402"/>
      <c r="AB33" s="225">
        <v>1</v>
      </c>
      <c r="AC33" s="226"/>
      <c r="AD33" s="226"/>
      <c r="AE33" s="226"/>
      <c r="AF33" s="226"/>
      <c r="AG33" s="226"/>
      <c r="AH33" s="226"/>
      <c r="AI33" s="226"/>
      <c r="AJ33" s="226"/>
      <c r="AK33" s="226"/>
      <c r="AL33" s="226"/>
      <c r="AM33" s="226"/>
      <c r="AN33" s="226"/>
      <c r="AO33" s="227"/>
      <c r="AP33" s="225">
        <v>500000</v>
      </c>
      <c r="AQ33" s="226"/>
      <c r="AR33" s="226"/>
      <c r="AS33" s="226"/>
      <c r="AT33" s="226"/>
      <c r="AU33" s="226"/>
      <c r="AV33" s="226"/>
      <c r="AW33" s="226"/>
      <c r="AX33" s="226"/>
      <c r="AY33" s="226"/>
      <c r="AZ33" s="226"/>
      <c r="BA33" s="226"/>
      <c r="BB33" s="226"/>
      <c r="BC33" s="226"/>
      <c r="BD33" s="225">
        <f>AB33*AP33</f>
        <v>500000</v>
      </c>
      <c r="BE33" s="226"/>
      <c r="BF33" s="226"/>
      <c r="BG33" s="226"/>
      <c r="BH33" s="226"/>
      <c r="BI33" s="226"/>
      <c r="BJ33" s="226"/>
      <c r="BK33" s="226"/>
      <c r="BL33" s="226"/>
      <c r="BM33" s="226"/>
      <c r="BN33" s="226"/>
      <c r="BO33" s="226"/>
      <c r="BP33" s="227"/>
      <c r="BQ33" s="225">
        <v>0</v>
      </c>
      <c r="BR33" s="226"/>
      <c r="BS33" s="226"/>
      <c r="BT33" s="226"/>
      <c r="BU33" s="226"/>
      <c r="BV33" s="226"/>
      <c r="BW33" s="226"/>
      <c r="BX33" s="226"/>
      <c r="BY33" s="226"/>
      <c r="BZ33" s="226"/>
      <c r="CA33" s="226"/>
      <c r="CB33" s="226"/>
      <c r="CC33" s="226"/>
      <c r="CD33" s="227"/>
      <c r="CE33" s="225">
        <v>500000</v>
      </c>
      <c r="CF33" s="226"/>
      <c r="CG33" s="226"/>
      <c r="CH33" s="226"/>
      <c r="CI33" s="226"/>
      <c r="CJ33" s="226"/>
      <c r="CK33" s="226"/>
      <c r="CL33" s="226"/>
      <c r="CM33" s="226"/>
      <c r="CN33" s="226"/>
      <c r="CO33" s="226"/>
      <c r="CP33" s="226"/>
      <c r="CQ33" s="226"/>
      <c r="CR33" s="226"/>
      <c r="CS33" s="226"/>
      <c r="CT33" s="227"/>
      <c r="CU33" s="225">
        <v>0</v>
      </c>
      <c r="CV33" s="226"/>
      <c r="CW33" s="226"/>
      <c r="CX33" s="226"/>
      <c r="CY33" s="226"/>
      <c r="CZ33" s="226"/>
      <c r="DA33" s="226"/>
      <c r="DB33" s="226"/>
      <c r="DC33" s="226"/>
      <c r="DD33" s="226"/>
      <c r="DE33" s="226"/>
      <c r="DF33" s="226"/>
      <c r="DG33" s="227"/>
      <c r="DH33" s="225"/>
      <c r="DI33" s="226"/>
      <c r="DJ33" s="226"/>
      <c r="DK33" s="226"/>
      <c r="DL33" s="226"/>
      <c r="DM33" s="226"/>
      <c r="DN33" s="226"/>
      <c r="DO33" s="226"/>
      <c r="DP33" s="226"/>
      <c r="DQ33" s="226"/>
      <c r="DR33" s="226"/>
      <c r="DS33" s="226"/>
      <c r="DT33" s="227"/>
    </row>
    <row r="34" spans="1:124" s="61" customFormat="1" ht="52.2" customHeight="1" x14ac:dyDescent="0.3">
      <c r="A34" s="244" t="s">
        <v>37</v>
      </c>
      <c r="B34" s="245"/>
      <c r="C34" s="245"/>
      <c r="D34" s="245"/>
      <c r="E34" s="245"/>
      <c r="F34" s="246"/>
      <c r="G34" s="308" t="s">
        <v>591</v>
      </c>
      <c r="H34" s="308"/>
      <c r="I34" s="308"/>
      <c r="J34" s="308"/>
      <c r="K34" s="308"/>
      <c r="L34" s="308"/>
      <c r="M34" s="308"/>
      <c r="N34" s="308"/>
      <c r="O34" s="308"/>
      <c r="P34" s="308"/>
      <c r="Q34" s="308"/>
      <c r="R34" s="308"/>
      <c r="S34" s="308"/>
      <c r="T34" s="308"/>
      <c r="U34" s="308"/>
      <c r="V34" s="308"/>
      <c r="W34" s="308"/>
      <c r="X34" s="308"/>
      <c r="Y34" s="308"/>
      <c r="Z34" s="308"/>
      <c r="AA34" s="309"/>
      <c r="AB34" s="233" t="s">
        <v>438</v>
      </c>
      <c r="AC34" s="234"/>
      <c r="AD34" s="234"/>
      <c r="AE34" s="234"/>
      <c r="AF34" s="234"/>
      <c r="AG34" s="234"/>
      <c r="AH34" s="234"/>
      <c r="AI34" s="234"/>
      <c r="AJ34" s="234"/>
      <c r="AK34" s="234"/>
      <c r="AL34" s="234"/>
      <c r="AM34" s="234"/>
      <c r="AN34" s="234"/>
      <c r="AO34" s="235"/>
      <c r="AP34" s="233" t="s">
        <v>438</v>
      </c>
      <c r="AQ34" s="234"/>
      <c r="AR34" s="234"/>
      <c r="AS34" s="234"/>
      <c r="AT34" s="234"/>
      <c r="AU34" s="234"/>
      <c r="AV34" s="234"/>
      <c r="AW34" s="234"/>
      <c r="AX34" s="234"/>
      <c r="AY34" s="234"/>
      <c r="AZ34" s="234"/>
      <c r="BA34" s="234"/>
      <c r="BB34" s="234"/>
      <c r="BC34" s="234"/>
      <c r="BD34" s="236">
        <f>BQ34+CE34+CU34</f>
        <v>157820.79999999999</v>
      </c>
      <c r="BE34" s="242"/>
      <c r="BF34" s="242"/>
      <c r="BG34" s="242"/>
      <c r="BH34" s="242"/>
      <c r="BI34" s="242"/>
      <c r="BJ34" s="242"/>
      <c r="BK34" s="242"/>
      <c r="BL34" s="242"/>
      <c r="BM34" s="242"/>
      <c r="BN34" s="242"/>
      <c r="BO34" s="242"/>
      <c r="BP34" s="243"/>
      <c r="BQ34" s="236">
        <f>BQ35</f>
        <v>157820.79999999999</v>
      </c>
      <c r="BR34" s="242"/>
      <c r="BS34" s="242"/>
      <c r="BT34" s="242"/>
      <c r="BU34" s="242"/>
      <c r="BV34" s="242"/>
      <c r="BW34" s="242"/>
      <c r="BX34" s="242"/>
      <c r="BY34" s="242"/>
      <c r="BZ34" s="242"/>
      <c r="CA34" s="242"/>
      <c r="CB34" s="242"/>
      <c r="CC34" s="242"/>
      <c r="CD34" s="243"/>
      <c r="CE34" s="236">
        <f>CE35</f>
        <v>0</v>
      </c>
      <c r="CF34" s="242"/>
      <c r="CG34" s="242"/>
      <c r="CH34" s="242"/>
      <c r="CI34" s="242"/>
      <c r="CJ34" s="242"/>
      <c r="CK34" s="242"/>
      <c r="CL34" s="242"/>
      <c r="CM34" s="242"/>
      <c r="CN34" s="242"/>
      <c r="CO34" s="242"/>
      <c r="CP34" s="242"/>
      <c r="CQ34" s="242"/>
      <c r="CR34" s="242"/>
      <c r="CS34" s="242"/>
      <c r="CT34" s="243"/>
      <c r="CU34" s="225">
        <v>0</v>
      </c>
      <c r="CV34" s="226"/>
      <c r="CW34" s="226"/>
      <c r="CX34" s="226"/>
      <c r="CY34" s="226"/>
      <c r="CZ34" s="226"/>
      <c r="DA34" s="226"/>
      <c r="DB34" s="226"/>
      <c r="DC34" s="226"/>
      <c r="DD34" s="226"/>
      <c r="DE34" s="226"/>
      <c r="DF34" s="226"/>
      <c r="DG34" s="227"/>
      <c r="DH34" s="225"/>
      <c r="DI34" s="226"/>
      <c r="DJ34" s="226"/>
      <c r="DK34" s="226"/>
      <c r="DL34" s="226"/>
      <c r="DM34" s="226"/>
      <c r="DN34" s="226"/>
      <c r="DO34" s="226"/>
      <c r="DP34" s="226"/>
      <c r="DQ34" s="226"/>
      <c r="DR34" s="226"/>
      <c r="DS34" s="226"/>
      <c r="DT34" s="227"/>
    </row>
    <row r="35" spans="1:124" s="61" customFormat="1" ht="16.5" customHeight="1" x14ac:dyDescent="0.3">
      <c r="A35" s="244" t="s">
        <v>321</v>
      </c>
      <c r="B35" s="245"/>
      <c r="C35" s="245"/>
      <c r="D35" s="245"/>
      <c r="E35" s="245"/>
      <c r="F35" s="246"/>
      <c r="G35" s="308" t="s">
        <v>592</v>
      </c>
      <c r="H35" s="308"/>
      <c r="I35" s="308"/>
      <c r="J35" s="308"/>
      <c r="K35" s="308"/>
      <c r="L35" s="308"/>
      <c r="M35" s="308"/>
      <c r="N35" s="308"/>
      <c r="O35" s="308"/>
      <c r="P35" s="308"/>
      <c r="Q35" s="308"/>
      <c r="R35" s="308"/>
      <c r="S35" s="308"/>
      <c r="T35" s="308"/>
      <c r="U35" s="308"/>
      <c r="V35" s="308"/>
      <c r="W35" s="308"/>
      <c r="X35" s="308"/>
      <c r="Y35" s="308"/>
      <c r="Z35" s="308"/>
      <c r="AA35" s="309"/>
      <c r="AB35" s="233" t="s">
        <v>438</v>
      </c>
      <c r="AC35" s="234"/>
      <c r="AD35" s="234"/>
      <c r="AE35" s="234"/>
      <c r="AF35" s="234"/>
      <c r="AG35" s="234"/>
      <c r="AH35" s="234"/>
      <c r="AI35" s="234"/>
      <c r="AJ35" s="234"/>
      <c r="AK35" s="234"/>
      <c r="AL35" s="234"/>
      <c r="AM35" s="234"/>
      <c r="AN35" s="234"/>
      <c r="AO35" s="235"/>
      <c r="AP35" s="233" t="s">
        <v>438</v>
      </c>
      <c r="AQ35" s="234"/>
      <c r="AR35" s="234"/>
      <c r="AS35" s="234"/>
      <c r="AT35" s="234"/>
      <c r="AU35" s="234"/>
      <c r="AV35" s="234"/>
      <c r="AW35" s="234"/>
      <c r="AX35" s="234"/>
      <c r="AY35" s="234"/>
      <c r="AZ35" s="234"/>
      <c r="BA35" s="234"/>
      <c r="BB35" s="234"/>
      <c r="BC35" s="234"/>
      <c r="BD35" s="233" t="s">
        <v>438</v>
      </c>
      <c r="BE35" s="234"/>
      <c r="BF35" s="234"/>
      <c r="BG35" s="234"/>
      <c r="BH35" s="234"/>
      <c r="BI35" s="234"/>
      <c r="BJ35" s="234"/>
      <c r="BK35" s="234"/>
      <c r="BL35" s="234"/>
      <c r="BM35" s="234"/>
      <c r="BN35" s="234"/>
      <c r="BO35" s="234"/>
      <c r="BP35" s="235"/>
      <c r="BQ35" s="236">
        <f>BQ36+BQ37+BQ38+BQ39+BQ40</f>
        <v>157820.79999999999</v>
      </c>
      <c r="BR35" s="242"/>
      <c r="BS35" s="242"/>
      <c r="BT35" s="242"/>
      <c r="BU35" s="242"/>
      <c r="BV35" s="242"/>
      <c r="BW35" s="242"/>
      <c r="BX35" s="242"/>
      <c r="BY35" s="242"/>
      <c r="BZ35" s="242"/>
      <c r="CA35" s="242"/>
      <c r="CB35" s="242"/>
      <c r="CC35" s="242"/>
      <c r="CD35" s="243"/>
      <c r="CE35" s="236"/>
      <c r="CF35" s="242"/>
      <c r="CG35" s="242"/>
      <c r="CH35" s="242"/>
      <c r="CI35" s="242"/>
      <c r="CJ35" s="242"/>
      <c r="CK35" s="242"/>
      <c r="CL35" s="242"/>
      <c r="CM35" s="242"/>
      <c r="CN35" s="242"/>
      <c r="CO35" s="242"/>
      <c r="CP35" s="242"/>
      <c r="CQ35" s="242"/>
      <c r="CR35" s="242"/>
      <c r="CS35" s="242"/>
      <c r="CT35" s="243"/>
      <c r="CU35" s="225">
        <v>0</v>
      </c>
      <c r="CV35" s="226"/>
      <c r="CW35" s="226"/>
      <c r="CX35" s="226"/>
      <c r="CY35" s="226"/>
      <c r="CZ35" s="226"/>
      <c r="DA35" s="226"/>
      <c r="DB35" s="226"/>
      <c r="DC35" s="226"/>
      <c r="DD35" s="226"/>
      <c r="DE35" s="226"/>
      <c r="DF35" s="226"/>
      <c r="DG35" s="227"/>
      <c r="DH35" s="225"/>
      <c r="DI35" s="226"/>
      <c r="DJ35" s="226"/>
      <c r="DK35" s="226"/>
      <c r="DL35" s="226"/>
      <c r="DM35" s="226"/>
      <c r="DN35" s="226"/>
      <c r="DO35" s="226"/>
      <c r="DP35" s="226"/>
      <c r="DQ35" s="226"/>
      <c r="DR35" s="226"/>
      <c r="DS35" s="226"/>
      <c r="DT35" s="227"/>
    </row>
    <row r="36" spans="1:124" s="61" customFormat="1" ht="36.6" customHeight="1" x14ac:dyDescent="0.3">
      <c r="A36" s="331" t="s">
        <v>593</v>
      </c>
      <c r="B36" s="332"/>
      <c r="C36" s="332"/>
      <c r="D36" s="332"/>
      <c r="E36" s="332"/>
      <c r="F36" s="333"/>
      <c r="G36" s="401" t="s">
        <v>594</v>
      </c>
      <c r="H36" s="401"/>
      <c r="I36" s="401"/>
      <c r="J36" s="401"/>
      <c r="K36" s="401"/>
      <c r="L36" s="401"/>
      <c r="M36" s="401"/>
      <c r="N36" s="401"/>
      <c r="O36" s="401"/>
      <c r="P36" s="401"/>
      <c r="Q36" s="401"/>
      <c r="R36" s="401"/>
      <c r="S36" s="401"/>
      <c r="T36" s="401"/>
      <c r="U36" s="401"/>
      <c r="V36" s="401"/>
      <c r="W36" s="401"/>
      <c r="X36" s="401"/>
      <c r="Y36" s="401"/>
      <c r="Z36" s="401"/>
      <c r="AA36" s="402"/>
      <c r="AB36" s="225">
        <v>12</v>
      </c>
      <c r="AC36" s="226"/>
      <c r="AD36" s="226"/>
      <c r="AE36" s="226"/>
      <c r="AF36" s="226"/>
      <c r="AG36" s="226"/>
      <c r="AH36" s="226"/>
      <c r="AI36" s="226"/>
      <c r="AJ36" s="226"/>
      <c r="AK36" s="226"/>
      <c r="AL36" s="226"/>
      <c r="AM36" s="226"/>
      <c r="AN36" s="226"/>
      <c r="AO36" s="227"/>
      <c r="AP36" s="236">
        <v>4500</v>
      </c>
      <c r="AQ36" s="242"/>
      <c r="AR36" s="242"/>
      <c r="AS36" s="242"/>
      <c r="AT36" s="242"/>
      <c r="AU36" s="242"/>
      <c r="AV36" s="242"/>
      <c r="AW36" s="242"/>
      <c r="AX36" s="242"/>
      <c r="AY36" s="242"/>
      <c r="AZ36" s="242"/>
      <c r="BA36" s="242"/>
      <c r="BB36" s="242"/>
      <c r="BC36" s="242"/>
      <c r="BD36" s="236">
        <f>AB36*AP36</f>
        <v>54000</v>
      </c>
      <c r="BE36" s="242"/>
      <c r="BF36" s="242"/>
      <c r="BG36" s="242"/>
      <c r="BH36" s="242"/>
      <c r="BI36" s="242"/>
      <c r="BJ36" s="242"/>
      <c r="BK36" s="242"/>
      <c r="BL36" s="242"/>
      <c r="BM36" s="242"/>
      <c r="BN36" s="242"/>
      <c r="BO36" s="242"/>
      <c r="BP36" s="243"/>
      <c r="BQ36" s="236">
        <v>54000</v>
      </c>
      <c r="BR36" s="242"/>
      <c r="BS36" s="242"/>
      <c r="BT36" s="242"/>
      <c r="BU36" s="242"/>
      <c r="BV36" s="242"/>
      <c r="BW36" s="242"/>
      <c r="BX36" s="242"/>
      <c r="BY36" s="242"/>
      <c r="BZ36" s="242"/>
      <c r="CA36" s="242"/>
      <c r="CB36" s="242"/>
      <c r="CC36" s="242"/>
      <c r="CD36" s="243"/>
      <c r="CE36" s="236">
        <v>0</v>
      </c>
      <c r="CF36" s="242"/>
      <c r="CG36" s="242"/>
      <c r="CH36" s="242"/>
      <c r="CI36" s="242"/>
      <c r="CJ36" s="242"/>
      <c r="CK36" s="242"/>
      <c r="CL36" s="242"/>
      <c r="CM36" s="242"/>
      <c r="CN36" s="242"/>
      <c r="CO36" s="242"/>
      <c r="CP36" s="242"/>
      <c r="CQ36" s="242"/>
      <c r="CR36" s="242"/>
      <c r="CS36" s="242"/>
      <c r="CT36" s="243"/>
      <c r="CU36" s="225">
        <v>0</v>
      </c>
      <c r="CV36" s="226"/>
      <c r="CW36" s="226"/>
      <c r="CX36" s="226"/>
      <c r="CY36" s="226"/>
      <c r="CZ36" s="226"/>
      <c r="DA36" s="226"/>
      <c r="DB36" s="226"/>
      <c r="DC36" s="226"/>
      <c r="DD36" s="226"/>
      <c r="DE36" s="226"/>
      <c r="DF36" s="226"/>
      <c r="DG36" s="227"/>
      <c r="DH36" s="225"/>
      <c r="DI36" s="226"/>
      <c r="DJ36" s="226"/>
      <c r="DK36" s="226"/>
      <c r="DL36" s="226"/>
      <c r="DM36" s="226"/>
      <c r="DN36" s="226"/>
      <c r="DO36" s="226"/>
      <c r="DP36" s="226"/>
      <c r="DQ36" s="226"/>
      <c r="DR36" s="226"/>
      <c r="DS36" s="226"/>
      <c r="DT36" s="227"/>
    </row>
    <row r="37" spans="1:124" s="61" customFormat="1" ht="22.2" customHeight="1" x14ac:dyDescent="0.3">
      <c r="A37" s="331" t="s">
        <v>595</v>
      </c>
      <c r="B37" s="332"/>
      <c r="C37" s="332"/>
      <c r="D37" s="332"/>
      <c r="E37" s="332"/>
      <c r="F37" s="333"/>
      <c r="G37" s="401" t="s">
        <v>596</v>
      </c>
      <c r="H37" s="401"/>
      <c r="I37" s="401"/>
      <c r="J37" s="401"/>
      <c r="K37" s="401"/>
      <c r="L37" s="401"/>
      <c r="M37" s="401"/>
      <c r="N37" s="401"/>
      <c r="O37" s="401"/>
      <c r="P37" s="401"/>
      <c r="Q37" s="401"/>
      <c r="R37" s="401"/>
      <c r="S37" s="401"/>
      <c r="T37" s="401"/>
      <c r="U37" s="401"/>
      <c r="V37" s="401"/>
      <c r="W37" s="401"/>
      <c r="X37" s="401"/>
      <c r="Y37" s="401"/>
      <c r="Z37" s="401"/>
      <c r="AA37" s="402"/>
      <c r="AB37" s="225">
        <v>20</v>
      </c>
      <c r="AC37" s="226"/>
      <c r="AD37" s="226"/>
      <c r="AE37" s="226"/>
      <c r="AF37" s="226"/>
      <c r="AG37" s="226"/>
      <c r="AH37" s="226"/>
      <c r="AI37" s="226"/>
      <c r="AJ37" s="226"/>
      <c r="AK37" s="226"/>
      <c r="AL37" s="226"/>
      <c r="AM37" s="226"/>
      <c r="AN37" s="226"/>
      <c r="AO37" s="227"/>
      <c r="AP37" s="236">
        <v>500</v>
      </c>
      <c r="AQ37" s="242"/>
      <c r="AR37" s="242"/>
      <c r="AS37" s="242"/>
      <c r="AT37" s="242"/>
      <c r="AU37" s="242"/>
      <c r="AV37" s="242"/>
      <c r="AW37" s="242"/>
      <c r="AX37" s="242"/>
      <c r="AY37" s="242"/>
      <c r="AZ37" s="242"/>
      <c r="BA37" s="242"/>
      <c r="BB37" s="242"/>
      <c r="BC37" s="242"/>
      <c r="BD37" s="236">
        <f>AB37*AP37</f>
        <v>10000</v>
      </c>
      <c r="BE37" s="242"/>
      <c r="BF37" s="242"/>
      <c r="BG37" s="242"/>
      <c r="BH37" s="242"/>
      <c r="BI37" s="242"/>
      <c r="BJ37" s="242"/>
      <c r="BK37" s="242"/>
      <c r="BL37" s="242"/>
      <c r="BM37" s="242"/>
      <c r="BN37" s="242"/>
      <c r="BO37" s="242"/>
      <c r="BP37" s="243"/>
      <c r="BQ37" s="236">
        <v>10000</v>
      </c>
      <c r="BR37" s="242"/>
      <c r="BS37" s="242"/>
      <c r="BT37" s="242"/>
      <c r="BU37" s="242"/>
      <c r="BV37" s="242"/>
      <c r="BW37" s="242"/>
      <c r="BX37" s="242"/>
      <c r="BY37" s="242"/>
      <c r="BZ37" s="242"/>
      <c r="CA37" s="242"/>
      <c r="CB37" s="242"/>
      <c r="CC37" s="242"/>
      <c r="CD37" s="243"/>
      <c r="CE37" s="236">
        <v>0</v>
      </c>
      <c r="CF37" s="242"/>
      <c r="CG37" s="242"/>
      <c r="CH37" s="242"/>
      <c r="CI37" s="242"/>
      <c r="CJ37" s="242"/>
      <c r="CK37" s="242"/>
      <c r="CL37" s="242"/>
      <c r="CM37" s="242"/>
      <c r="CN37" s="242"/>
      <c r="CO37" s="242"/>
      <c r="CP37" s="242"/>
      <c r="CQ37" s="242"/>
      <c r="CR37" s="242"/>
      <c r="CS37" s="242"/>
      <c r="CT37" s="243"/>
      <c r="CU37" s="225">
        <v>0</v>
      </c>
      <c r="CV37" s="226"/>
      <c r="CW37" s="226"/>
      <c r="CX37" s="226"/>
      <c r="CY37" s="226"/>
      <c r="CZ37" s="226"/>
      <c r="DA37" s="226"/>
      <c r="DB37" s="226"/>
      <c r="DC37" s="226"/>
      <c r="DD37" s="226"/>
      <c r="DE37" s="226"/>
      <c r="DF37" s="226"/>
      <c r="DG37" s="227"/>
      <c r="DH37" s="225"/>
      <c r="DI37" s="226"/>
      <c r="DJ37" s="226"/>
      <c r="DK37" s="226"/>
      <c r="DL37" s="226"/>
      <c r="DM37" s="226"/>
      <c r="DN37" s="226"/>
      <c r="DO37" s="226"/>
      <c r="DP37" s="226"/>
      <c r="DQ37" s="226"/>
      <c r="DR37" s="226"/>
      <c r="DS37" s="226"/>
      <c r="DT37" s="227"/>
    </row>
    <row r="38" spans="1:124" s="61" customFormat="1" ht="16.5" customHeight="1" x14ac:dyDescent="0.3">
      <c r="A38" s="331" t="s">
        <v>597</v>
      </c>
      <c r="B38" s="332"/>
      <c r="C38" s="332"/>
      <c r="D38" s="332"/>
      <c r="E38" s="332"/>
      <c r="F38" s="333"/>
      <c r="G38" s="401" t="s">
        <v>598</v>
      </c>
      <c r="H38" s="401"/>
      <c r="I38" s="401"/>
      <c r="J38" s="401"/>
      <c r="K38" s="401"/>
      <c r="L38" s="401"/>
      <c r="M38" s="401"/>
      <c r="N38" s="401"/>
      <c r="O38" s="401"/>
      <c r="P38" s="401"/>
      <c r="Q38" s="401"/>
      <c r="R38" s="401"/>
      <c r="S38" s="401"/>
      <c r="T38" s="401"/>
      <c r="U38" s="401"/>
      <c r="V38" s="401"/>
      <c r="W38" s="401"/>
      <c r="X38" s="401"/>
      <c r="Y38" s="401"/>
      <c r="Z38" s="401"/>
      <c r="AA38" s="402"/>
      <c r="AB38" s="225">
        <v>12</v>
      </c>
      <c r="AC38" s="226"/>
      <c r="AD38" s="226"/>
      <c r="AE38" s="226"/>
      <c r="AF38" s="226"/>
      <c r="AG38" s="226"/>
      <c r="AH38" s="226"/>
      <c r="AI38" s="226"/>
      <c r="AJ38" s="226"/>
      <c r="AK38" s="226"/>
      <c r="AL38" s="226"/>
      <c r="AM38" s="226"/>
      <c r="AN38" s="226"/>
      <c r="AO38" s="227"/>
      <c r="AP38" s="236">
        <v>4840</v>
      </c>
      <c r="AQ38" s="242"/>
      <c r="AR38" s="242"/>
      <c r="AS38" s="242"/>
      <c r="AT38" s="242"/>
      <c r="AU38" s="242"/>
      <c r="AV38" s="242"/>
      <c r="AW38" s="242"/>
      <c r="AX38" s="242"/>
      <c r="AY38" s="242"/>
      <c r="AZ38" s="242"/>
      <c r="BA38" s="242"/>
      <c r="BB38" s="242"/>
      <c r="BC38" s="242"/>
      <c r="BD38" s="236">
        <f>AB38*AP38</f>
        <v>58080</v>
      </c>
      <c r="BE38" s="242"/>
      <c r="BF38" s="242"/>
      <c r="BG38" s="242"/>
      <c r="BH38" s="242"/>
      <c r="BI38" s="242"/>
      <c r="BJ38" s="242"/>
      <c r="BK38" s="242"/>
      <c r="BL38" s="242"/>
      <c r="BM38" s="242"/>
      <c r="BN38" s="242"/>
      <c r="BO38" s="242"/>
      <c r="BP38" s="243"/>
      <c r="BQ38" s="236">
        <v>58080</v>
      </c>
      <c r="BR38" s="242"/>
      <c r="BS38" s="242"/>
      <c r="BT38" s="242"/>
      <c r="BU38" s="242"/>
      <c r="BV38" s="242"/>
      <c r="BW38" s="242"/>
      <c r="BX38" s="242"/>
      <c r="BY38" s="242"/>
      <c r="BZ38" s="242"/>
      <c r="CA38" s="242"/>
      <c r="CB38" s="242"/>
      <c r="CC38" s="242"/>
      <c r="CD38" s="243"/>
      <c r="CE38" s="236">
        <v>0</v>
      </c>
      <c r="CF38" s="242"/>
      <c r="CG38" s="242"/>
      <c r="CH38" s="242"/>
      <c r="CI38" s="242"/>
      <c r="CJ38" s="242"/>
      <c r="CK38" s="242"/>
      <c r="CL38" s="242"/>
      <c r="CM38" s="242"/>
      <c r="CN38" s="242"/>
      <c r="CO38" s="242"/>
      <c r="CP38" s="242"/>
      <c r="CQ38" s="242"/>
      <c r="CR38" s="242"/>
      <c r="CS38" s="242"/>
      <c r="CT38" s="243"/>
      <c r="CU38" s="225">
        <v>0</v>
      </c>
      <c r="CV38" s="226"/>
      <c r="CW38" s="226"/>
      <c r="CX38" s="226"/>
      <c r="CY38" s="226"/>
      <c r="CZ38" s="226"/>
      <c r="DA38" s="226"/>
      <c r="DB38" s="226"/>
      <c r="DC38" s="226"/>
      <c r="DD38" s="226"/>
      <c r="DE38" s="226"/>
      <c r="DF38" s="226"/>
      <c r="DG38" s="227"/>
      <c r="DH38" s="225"/>
      <c r="DI38" s="226"/>
      <c r="DJ38" s="226"/>
      <c r="DK38" s="226"/>
      <c r="DL38" s="226"/>
      <c r="DM38" s="226"/>
      <c r="DN38" s="226"/>
      <c r="DO38" s="226"/>
      <c r="DP38" s="226"/>
      <c r="DQ38" s="226"/>
      <c r="DR38" s="226"/>
      <c r="DS38" s="226"/>
      <c r="DT38" s="227"/>
    </row>
    <row r="39" spans="1:124" s="61" customFormat="1" ht="26.25" customHeight="1" x14ac:dyDescent="0.3">
      <c r="A39" s="244" t="s">
        <v>599</v>
      </c>
      <c r="B39" s="245"/>
      <c r="C39" s="245"/>
      <c r="D39" s="245"/>
      <c r="E39" s="245"/>
      <c r="F39" s="246"/>
      <c r="G39" s="308" t="s">
        <v>600</v>
      </c>
      <c r="H39" s="308"/>
      <c r="I39" s="308"/>
      <c r="J39" s="308"/>
      <c r="K39" s="308"/>
      <c r="L39" s="308"/>
      <c r="M39" s="308"/>
      <c r="N39" s="308"/>
      <c r="O39" s="308"/>
      <c r="P39" s="308"/>
      <c r="Q39" s="308"/>
      <c r="R39" s="308"/>
      <c r="S39" s="308"/>
      <c r="T39" s="308"/>
      <c r="U39" s="308"/>
      <c r="V39" s="308"/>
      <c r="W39" s="308"/>
      <c r="X39" s="308"/>
      <c r="Y39" s="308"/>
      <c r="Z39" s="308"/>
      <c r="AA39" s="309"/>
      <c r="AB39" s="233">
        <v>2</v>
      </c>
      <c r="AC39" s="234"/>
      <c r="AD39" s="234"/>
      <c r="AE39" s="234"/>
      <c r="AF39" s="234"/>
      <c r="AG39" s="234"/>
      <c r="AH39" s="234"/>
      <c r="AI39" s="234"/>
      <c r="AJ39" s="234"/>
      <c r="AK39" s="234"/>
      <c r="AL39" s="234"/>
      <c r="AM39" s="234"/>
      <c r="AN39" s="234"/>
      <c r="AO39" s="235"/>
      <c r="AP39" s="390">
        <v>1000</v>
      </c>
      <c r="AQ39" s="391"/>
      <c r="AR39" s="391"/>
      <c r="AS39" s="391"/>
      <c r="AT39" s="391"/>
      <c r="AU39" s="391"/>
      <c r="AV39" s="391"/>
      <c r="AW39" s="391"/>
      <c r="AX39" s="391"/>
      <c r="AY39" s="391"/>
      <c r="AZ39" s="391"/>
      <c r="BA39" s="391"/>
      <c r="BB39" s="391"/>
      <c r="BC39" s="391"/>
      <c r="BD39" s="236">
        <f>AB39*AP39</f>
        <v>2000</v>
      </c>
      <c r="BE39" s="242"/>
      <c r="BF39" s="242"/>
      <c r="BG39" s="242"/>
      <c r="BH39" s="242"/>
      <c r="BI39" s="242"/>
      <c r="BJ39" s="242"/>
      <c r="BK39" s="242"/>
      <c r="BL39" s="242"/>
      <c r="BM39" s="242"/>
      <c r="BN39" s="242"/>
      <c r="BO39" s="242"/>
      <c r="BP39" s="243"/>
      <c r="BQ39" s="236">
        <v>2000</v>
      </c>
      <c r="BR39" s="242"/>
      <c r="BS39" s="242"/>
      <c r="BT39" s="242"/>
      <c r="BU39" s="242"/>
      <c r="BV39" s="242"/>
      <c r="BW39" s="242"/>
      <c r="BX39" s="242"/>
      <c r="BY39" s="242"/>
      <c r="BZ39" s="242"/>
      <c r="CA39" s="242"/>
      <c r="CB39" s="242"/>
      <c r="CC39" s="242"/>
      <c r="CD39" s="243"/>
      <c r="CE39" s="236">
        <v>0</v>
      </c>
      <c r="CF39" s="242"/>
      <c r="CG39" s="242"/>
      <c r="CH39" s="242"/>
      <c r="CI39" s="242"/>
      <c r="CJ39" s="242"/>
      <c r="CK39" s="242"/>
      <c r="CL39" s="242"/>
      <c r="CM39" s="242"/>
      <c r="CN39" s="242"/>
      <c r="CO39" s="242"/>
      <c r="CP39" s="242"/>
      <c r="CQ39" s="242"/>
      <c r="CR39" s="242"/>
      <c r="CS39" s="242"/>
      <c r="CT39" s="243"/>
      <c r="CU39" s="225">
        <v>0</v>
      </c>
      <c r="CV39" s="226"/>
      <c r="CW39" s="226"/>
      <c r="CX39" s="226"/>
      <c r="CY39" s="226"/>
      <c r="CZ39" s="226"/>
      <c r="DA39" s="226"/>
      <c r="DB39" s="226"/>
      <c r="DC39" s="226"/>
      <c r="DD39" s="226"/>
      <c r="DE39" s="226"/>
      <c r="DF39" s="226"/>
      <c r="DG39" s="227"/>
      <c r="DH39" s="225"/>
      <c r="DI39" s="226"/>
      <c r="DJ39" s="226"/>
      <c r="DK39" s="226"/>
      <c r="DL39" s="226"/>
      <c r="DM39" s="226"/>
      <c r="DN39" s="226"/>
      <c r="DO39" s="226"/>
      <c r="DP39" s="226"/>
      <c r="DQ39" s="226"/>
      <c r="DR39" s="226"/>
      <c r="DS39" s="226"/>
      <c r="DT39" s="227"/>
    </row>
    <row r="40" spans="1:124" s="61" customFormat="1" ht="24.6" customHeight="1" x14ac:dyDescent="0.3">
      <c r="A40" s="244" t="s">
        <v>601</v>
      </c>
      <c r="B40" s="245"/>
      <c r="C40" s="245"/>
      <c r="D40" s="245"/>
      <c r="E40" s="245"/>
      <c r="F40" s="246"/>
      <c r="G40" s="308" t="s">
        <v>602</v>
      </c>
      <c r="H40" s="308"/>
      <c r="I40" s="308"/>
      <c r="J40" s="308"/>
      <c r="K40" s="308"/>
      <c r="L40" s="308"/>
      <c r="M40" s="308"/>
      <c r="N40" s="308"/>
      <c r="O40" s="308"/>
      <c r="P40" s="308"/>
      <c r="Q40" s="308"/>
      <c r="R40" s="308"/>
      <c r="S40" s="308"/>
      <c r="T40" s="308"/>
      <c r="U40" s="308"/>
      <c r="V40" s="308"/>
      <c r="W40" s="308"/>
      <c r="X40" s="308"/>
      <c r="Y40" s="308"/>
      <c r="Z40" s="308"/>
      <c r="AA40" s="309"/>
      <c r="AB40" s="233">
        <v>1</v>
      </c>
      <c r="AC40" s="234"/>
      <c r="AD40" s="234"/>
      <c r="AE40" s="234"/>
      <c r="AF40" s="234"/>
      <c r="AG40" s="234"/>
      <c r="AH40" s="234"/>
      <c r="AI40" s="234"/>
      <c r="AJ40" s="234"/>
      <c r="AK40" s="234"/>
      <c r="AL40" s="234"/>
      <c r="AM40" s="234"/>
      <c r="AN40" s="234"/>
      <c r="AO40" s="235"/>
      <c r="AP40" s="390">
        <v>33740.800000000003</v>
      </c>
      <c r="AQ40" s="391"/>
      <c r="AR40" s="391"/>
      <c r="AS40" s="391"/>
      <c r="AT40" s="391"/>
      <c r="AU40" s="391"/>
      <c r="AV40" s="391"/>
      <c r="AW40" s="391"/>
      <c r="AX40" s="391"/>
      <c r="AY40" s="391"/>
      <c r="AZ40" s="391"/>
      <c r="BA40" s="391"/>
      <c r="BB40" s="391"/>
      <c r="BC40" s="391"/>
      <c r="BD40" s="390">
        <f>AB40*AP40</f>
        <v>33740.800000000003</v>
      </c>
      <c r="BE40" s="391"/>
      <c r="BF40" s="391"/>
      <c r="BG40" s="391"/>
      <c r="BH40" s="391"/>
      <c r="BI40" s="391"/>
      <c r="BJ40" s="391"/>
      <c r="BK40" s="391"/>
      <c r="BL40" s="391"/>
      <c r="BM40" s="391"/>
      <c r="BN40" s="391"/>
      <c r="BO40" s="391"/>
      <c r="BP40" s="392"/>
      <c r="BQ40" s="236">
        <v>33740.800000000003</v>
      </c>
      <c r="BR40" s="242"/>
      <c r="BS40" s="242"/>
      <c r="BT40" s="242"/>
      <c r="BU40" s="242"/>
      <c r="BV40" s="242"/>
      <c r="BW40" s="242"/>
      <c r="BX40" s="242"/>
      <c r="BY40" s="242"/>
      <c r="BZ40" s="242"/>
      <c r="CA40" s="242"/>
      <c r="CB40" s="242"/>
      <c r="CC40" s="242"/>
      <c r="CD40" s="243"/>
      <c r="CE40" s="236">
        <v>0</v>
      </c>
      <c r="CF40" s="242"/>
      <c r="CG40" s="242"/>
      <c r="CH40" s="242"/>
      <c r="CI40" s="242"/>
      <c r="CJ40" s="242"/>
      <c r="CK40" s="242"/>
      <c r="CL40" s="242"/>
      <c r="CM40" s="242"/>
      <c r="CN40" s="242"/>
      <c r="CO40" s="242"/>
      <c r="CP40" s="242"/>
      <c r="CQ40" s="242"/>
      <c r="CR40" s="242"/>
      <c r="CS40" s="242"/>
      <c r="CT40" s="243"/>
      <c r="CU40" s="225">
        <v>0</v>
      </c>
      <c r="CV40" s="226"/>
      <c r="CW40" s="226"/>
      <c r="CX40" s="226"/>
      <c r="CY40" s="226"/>
      <c r="CZ40" s="226"/>
      <c r="DA40" s="226"/>
      <c r="DB40" s="226"/>
      <c r="DC40" s="226"/>
      <c r="DD40" s="226"/>
      <c r="DE40" s="226"/>
      <c r="DF40" s="226"/>
      <c r="DG40" s="227"/>
      <c r="DH40" s="225"/>
      <c r="DI40" s="226"/>
      <c r="DJ40" s="226"/>
      <c r="DK40" s="226"/>
      <c r="DL40" s="226"/>
      <c r="DM40" s="226"/>
      <c r="DN40" s="226"/>
      <c r="DO40" s="226"/>
      <c r="DP40" s="226"/>
      <c r="DQ40" s="226"/>
      <c r="DR40" s="226"/>
      <c r="DS40" s="226"/>
      <c r="DT40" s="227"/>
    </row>
    <row r="41" spans="1:124" s="61" customFormat="1" ht="16.5" customHeight="1" x14ac:dyDescent="0.3">
      <c r="A41" s="276" t="s">
        <v>371</v>
      </c>
      <c r="B41" s="231"/>
      <c r="C41" s="231"/>
      <c r="D41" s="231"/>
      <c r="E41" s="231"/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1"/>
      <c r="X41" s="231"/>
      <c r="Y41" s="231"/>
      <c r="Z41" s="231"/>
      <c r="AA41" s="231"/>
      <c r="AB41" s="231"/>
      <c r="AC41" s="231"/>
      <c r="AD41" s="231"/>
      <c r="AE41" s="231"/>
      <c r="AF41" s="231"/>
      <c r="AG41" s="231"/>
      <c r="AH41" s="231"/>
      <c r="AI41" s="231"/>
      <c r="AJ41" s="231"/>
      <c r="AK41" s="231"/>
      <c r="AL41" s="231"/>
      <c r="AM41" s="231"/>
      <c r="AN41" s="231"/>
      <c r="AO41" s="231"/>
      <c r="AP41" s="231"/>
      <c r="AQ41" s="231"/>
      <c r="AR41" s="231"/>
      <c r="AS41" s="231"/>
      <c r="AT41" s="231"/>
      <c r="AU41" s="231"/>
      <c r="AV41" s="231"/>
      <c r="AW41" s="231"/>
      <c r="AX41" s="231"/>
      <c r="AY41" s="231"/>
      <c r="AZ41" s="231"/>
      <c r="BA41" s="231"/>
      <c r="BB41" s="231"/>
      <c r="BC41" s="232"/>
      <c r="BD41" s="236">
        <f>BD34+BD29+BD22+BD33</f>
        <v>9514926.3200000003</v>
      </c>
      <c r="BE41" s="226"/>
      <c r="BF41" s="226"/>
      <c r="BG41" s="226"/>
      <c r="BH41" s="226"/>
      <c r="BI41" s="226"/>
      <c r="BJ41" s="226"/>
      <c r="BK41" s="226"/>
      <c r="BL41" s="226"/>
      <c r="BM41" s="226"/>
      <c r="BN41" s="226"/>
      <c r="BO41" s="226"/>
      <c r="BP41" s="227"/>
      <c r="BQ41" s="225">
        <f>BQ34+BQ29+BQ22</f>
        <v>6775027.7999999998</v>
      </c>
      <c r="BR41" s="226"/>
      <c r="BS41" s="226"/>
      <c r="BT41" s="226"/>
      <c r="BU41" s="226"/>
      <c r="BV41" s="226"/>
      <c r="BW41" s="226"/>
      <c r="BX41" s="226"/>
      <c r="BY41" s="226"/>
      <c r="BZ41" s="226"/>
      <c r="CA41" s="226"/>
      <c r="CB41" s="226"/>
      <c r="CC41" s="226"/>
      <c r="CD41" s="227"/>
      <c r="CE41" s="236">
        <f>CE34+CE29+CE22+CE33</f>
        <v>2464001</v>
      </c>
      <c r="CF41" s="242"/>
      <c r="CG41" s="242"/>
      <c r="CH41" s="242"/>
      <c r="CI41" s="242"/>
      <c r="CJ41" s="242"/>
      <c r="CK41" s="242"/>
      <c r="CL41" s="242"/>
      <c r="CM41" s="242"/>
      <c r="CN41" s="242"/>
      <c r="CO41" s="242"/>
      <c r="CP41" s="242"/>
      <c r="CQ41" s="242"/>
      <c r="CR41" s="242"/>
      <c r="CS41" s="242"/>
      <c r="CT41" s="243"/>
      <c r="CU41" s="225">
        <f>CU29+CU22</f>
        <v>275897.52</v>
      </c>
      <c r="CV41" s="226"/>
      <c r="CW41" s="226"/>
      <c r="CX41" s="226"/>
      <c r="CY41" s="226"/>
      <c r="CZ41" s="226"/>
      <c r="DA41" s="226"/>
      <c r="DB41" s="226"/>
      <c r="DC41" s="226"/>
      <c r="DD41" s="226"/>
      <c r="DE41" s="226"/>
      <c r="DF41" s="226"/>
      <c r="DG41" s="227"/>
      <c r="DH41" s="225"/>
      <c r="DI41" s="226"/>
      <c r="DJ41" s="226"/>
      <c r="DK41" s="226"/>
      <c r="DL41" s="226"/>
      <c r="DM41" s="226"/>
      <c r="DN41" s="226"/>
      <c r="DO41" s="226"/>
      <c r="DP41" s="226"/>
      <c r="DQ41" s="226"/>
      <c r="DR41" s="226"/>
      <c r="DS41" s="226"/>
      <c r="DT41" s="227"/>
    </row>
  </sheetData>
  <mergeCells count="277">
    <mergeCell ref="DH6:DT6"/>
    <mergeCell ref="A7:F7"/>
    <mergeCell ref="G7:Z7"/>
    <mergeCell ref="AA7:AN7"/>
    <mergeCell ref="AO7:BB7"/>
    <mergeCell ref="BC7:BP7"/>
    <mergeCell ref="BQ7:CD7"/>
    <mergeCell ref="CE7:CT7"/>
    <mergeCell ref="CU7:DG7"/>
    <mergeCell ref="DH7:DT7"/>
    <mergeCell ref="A4:F6"/>
    <mergeCell ref="G4:Z6"/>
    <mergeCell ref="AA4:AN6"/>
    <mergeCell ref="AO4:BB6"/>
    <mergeCell ref="BC4:BP6"/>
    <mergeCell ref="BQ4:DT4"/>
    <mergeCell ref="BQ5:CD6"/>
    <mergeCell ref="CE5:CT6"/>
    <mergeCell ref="CU5:DT5"/>
    <mergeCell ref="CU6:DG6"/>
    <mergeCell ref="CE8:CT8"/>
    <mergeCell ref="CU8:DG8"/>
    <mergeCell ref="DH8:DT8"/>
    <mergeCell ref="A9:F9"/>
    <mergeCell ref="G9:Z9"/>
    <mergeCell ref="AA9:AN9"/>
    <mergeCell ref="AO9:BB9"/>
    <mergeCell ref="BC9:BP9"/>
    <mergeCell ref="BQ9:CD9"/>
    <mergeCell ref="CE9:CT9"/>
    <mergeCell ref="A8:F8"/>
    <mergeCell ref="G8:Z8"/>
    <mergeCell ref="AA8:AN8"/>
    <mergeCell ref="AO8:BB8"/>
    <mergeCell ref="BC8:BP8"/>
    <mergeCell ref="BQ8:CD8"/>
    <mergeCell ref="CU9:DG9"/>
    <mergeCell ref="DH9:DT9"/>
    <mergeCell ref="A10:F10"/>
    <mergeCell ref="G10:Z10"/>
    <mergeCell ref="AA10:AN10"/>
    <mergeCell ref="AO10:BB10"/>
    <mergeCell ref="BC10:BP10"/>
    <mergeCell ref="BQ10:CD10"/>
    <mergeCell ref="CE10:CT10"/>
    <mergeCell ref="CU10:DG10"/>
    <mergeCell ref="DH10:DT10"/>
    <mergeCell ref="A11:F11"/>
    <mergeCell ref="G11:Z11"/>
    <mergeCell ref="AA11:AN11"/>
    <mergeCell ref="AO11:BB11"/>
    <mergeCell ref="BC11:BP11"/>
    <mergeCell ref="BQ11:CD11"/>
    <mergeCell ref="CE11:CT11"/>
    <mergeCell ref="CU11:DG11"/>
    <mergeCell ref="DH11:DT11"/>
    <mergeCell ref="CU13:DG13"/>
    <mergeCell ref="DH13:DT13"/>
    <mergeCell ref="A14:BB14"/>
    <mergeCell ref="BC14:BP14"/>
    <mergeCell ref="BQ14:CD14"/>
    <mergeCell ref="CE14:CT14"/>
    <mergeCell ref="CU14:DG14"/>
    <mergeCell ref="DH14:DT14"/>
    <mergeCell ref="CE12:CT12"/>
    <mergeCell ref="CU12:DG12"/>
    <mergeCell ref="DH12:DT12"/>
    <mergeCell ref="A13:F13"/>
    <mergeCell ref="G13:Z13"/>
    <mergeCell ref="AA13:AN13"/>
    <mergeCell ref="AO13:BB13"/>
    <mergeCell ref="BC13:BP13"/>
    <mergeCell ref="BQ13:CD13"/>
    <mergeCell ref="CE13:CT13"/>
    <mergeCell ref="A12:F12"/>
    <mergeCell ref="G12:Z12"/>
    <mergeCell ref="AA12:AN12"/>
    <mergeCell ref="AO12:BB12"/>
    <mergeCell ref="BC12:BP12"/>
    <mergeCell ref="BQ12:CD12"/>
    <mergeCell ref="DH20:DT20"/>
    <mergeCell ref="A21:F21"/>
    <mergeCell ref="G21:AA21"/>
    <mergeCell ref="AB21:AO21"/>
    <mergeCell ref="AP21:BC21"/>
    <mergeCell ref="BD21:BP21"/>
    <mergeCell ref="BQ21:CD21"/>
    <mergeCell ref="CE21:CT21"/>
    <mergeCell ref="CU21:DG21"/>
    <mergeCell ref="DH21:DT21"/>
    <mergeCell ref="A18:F20"/>
    <mergeCell ref="G18:AA20"/>
    <mergeCell ref="AB18:AO20"/>
    <mergeCell ref="AP18:BC20"/>
    <mergeCell ref="BD18:BP20"/>
    <mergeCell ref="BQ18:DT18"/>
    <mergeCell ref="BQ19:CD20"/>
    <mergeCell ref="CE19:CT20"/>
    <mergeCell ref="CU19:DT19"/>
    <mergeCell ref="CU20:DG20"/>
    <mergeCell ref="CE22:CT22"/>
    <mergeCell ref="CU22:DG22"/>
    <mergeCell ref="DH22:DT22"/>
    <mergeCell ref="A23:F23"/>
    <mergeCell ref="G23:AA23"/>
    <mergeCell ref="AB23:AO23"/>
    <mergeCell ref="AP23:BC23"/>
    <mergeCell ref="BD23:BP23"/>
    <mergeCell ref="BQ23:CD23"/>
    <mergeCell ref="CE23:CT23"/>
    <mergeCell ref="A22:F22"/>
    <mergeCell ref="G22:AA22"/>
    <mergeCell ref="AB22:AO22"/>
    <mergeCell ref="AP22:BC22"/>
    <mergeCell ref="BD22:BP22"/>
    <mergeCell ref="BQ22:CD22"/>
    <mergeCell ref="CU23:DG23"/>
    <mergeCell ref="DH23:DT23"/>
    <mergeCell ref="A24:F24"/>
    <mergeCell ref="G24:AA24"/>
    <mergeCell ref="AB24:AO24"/>
    <mergeCell ref="AP24:BC24"/>
    <mergeCell ref="BD24:BP24"/>
    <mergeCell ref="BQ24:CD24"/>
    <mergeCell ref="CE24:CT24"/>
    <mergeCell ref="CU24:DG24"/>
    <mergeCell ref="DH24:DT24"/>
    <mergeCell ref="A25:F25"/>
    <mergeCell ref="G25:AA25"/>
    <mergeCell ref="AB25:AO25"/>
    <mergeCell ref="AP25:BC25"/>
    <mergeCell ref="BD25:BP25"/>
    <mergeCell ref="BQ25:CD25"/>
    <mergeCell ref="CE25:CT25"/>
    <mergeCell ref="CU25:DG25"/>
    <mergeCell ref="DH25:DT25"/>
    <mergeCell ref="CE26:CT26"/>
    <mergeCell ref="CU26:DG26"/>
    <mergeCell ref="DH26:DT26"/>
    <mergeCell ref="A27:F27"/>
    <mergeCell ref="G27:AA27"/>
    <mergeCell ref="AB27:AO27"/>
    <mergeCell ref="AP27:BC27"/>
    <mergeCell ref="BD27:BP27"/>
    <mergeCell ref="BQ27:CD27"/>
    <mergeCell ref="CE27:CT27"/>
    <mergeCell ref="A26:F26"/>
    <mergeCell ref="G26:AA26"/>
    <mergeCell ref="AB26:AO26"/>
    <mergeCell ref="AP26:BC26"/>
    <mergeCell ref="BD26:BP26"/>
    <mergeCell ref="BQ26:CD26"/>
    <mergeCell ref="CU27:DG27"/>
    <mergeCell ref="DH27:DT27"/>
    <mergeCell ref="A28:F28"/>
    <mergeCell ref="G28:AA28"/>
    <mergeCell ref="AB28:AO28"/>
    <mergeCell ref="AP28:BC28"/>
    <mergeCell ref="BD28:BP28"/>
    <mergeCell ref="BQ28:CD28"/>
    <mergeCell ref="CE28:CT28"/>
    <mergeCell ref="CU28:DG28"/>
    <mergeCell ref="DH28:DT28"/>
    <mergeCell ref="A29:F29"/>
    <mergeCell ref="G29:AA29"/>
    <mergeCell ref="AB29:AO29"/>
    <mergeCell ref="AP29:BC29"/>
    <mergeCell ref="BD29:BP29"/>
    <mergeCell ref="BQ29:CD29"/>
    <mergeCell ref="CE29:CT29"/>
    <mergeCell ref="CU29:DG29"/>
    <mergeCell ref="DH29:DT29"/>
    <mergeCell ref="CE30:CT30"/>
    <mergeCell ref="CU30:DG30"/>
    <mergeCell ref="DH30:DT30"/>
    <mergeCell ref="A31:F31"/>
    <mergeCell ref="G31:AA31"/>
    <mergeCell ref="AB31:AO31"/>
    <mergeCell ref="AP31:BC31"/>
    <mergeCell ref="BD31:BP31"/>
    <mergeCell ref="BQ31:CD31"/>
    <mergeCell ref="CE31:CT31"/>
    <mergeCell ref="A30:F30"/>
    <mergeCell ref="G30:AA30"/>
    <mergeCell ref="AB30:AO30"/>
    <mergeCell ref="AP30:BC30"/>
    <mergeCell ref="BD30:BP30"/>
    <mergeCell ref="BQ30:CD30"/>
    <mergeCell ref="CU31:DG31"/>
    <mergeCell ref="DH31:DT31"/>
    <mergeCell ref="A32:F32"/>
    <mergeCell ref="G32:AA32"/>
    <mergeCell ref="AB32:AO32"/>
    <mergeCell ref="AP32:BC32"/>
    <mergeCell ref="BD32:BP32"/>
    <mergeCell ref="BQ32:CD32"/>
    <mergeCell ref="CE32:CT32"/>
    <mergeCell ref="CU32:DG32"/>
    <mergeCell ref="DH32:DT32"/>
    <mergeCell ref="A33:F33"/>
    <mergeCell ref="G33:AA33"/>
    <mergeCell ref="AB33:AO33"/>
    <mergeCell ref="AP33:BC33"/>
    <mergeCell ref="BD33:BP33"/>
    <mergeCell ref="BQ33:CD33"/>
    <mergeCell ref="CE33:CT33"/>
    <mergeCell ref="CU33:DG33"/>
    <mergeCell ref="DH33:DT33"/>
    <mergeCell ref="CE34:CT34"/>
    <mergeCell ref="CU34:DG34"/>
    <mergeCell ref="DH34:DT34"/>
    <mergeCell ref="A35:F35"/>
    <mergeCell ref="G35:AA35"/>
    <mergeCell ref="AB35:AO35"/>
    <mergeCell ref="AP35:BC35"/>
    <mergeCell ref="BD35:BP35"/>
    <mergeCell ref="BQ35:CD35"/>
    <mergeCell ref="CE35:CT35"/>
    <mergeCell ref="A34:F34"/>
    <mergeCell ref="G34:AA34"/>
    <mergeCell ref="AB34:AO34"/>
    <mergeCell ref="AP34:BC34"/>
    <mergeCell ref="BD34:BP34"/>
    <mergeCell ref="BQ34:CD34"/>
    <mergeCell ref="CU35:DG35"/>
    <mergeCell ref="DH35:DT35"/>
    <mergeCell ref="A36:F36"/>
    <mergeCell ref="G36:AA36"/>
    <mergeCell ref="AB36:AO36"/>
    <mergeCell ref="AP36:BC36"/>
    <mergeCell ref="BD36:BP36"/>
    <mergeCell ref="BQ36:CD36"/>
    <mergeCell ref="CE36:CT36"/>
    <mergeCell ref="CU36:DG36"/>
    <mergeCell ref="DH36:DT36"/>
    <mergeCell ref="A37:F37"/>
    <mergeCell ref="G37:AA37"/>
    <mergeCell ref="AB37:AO37"/>
    <mergeCell ref="AP37:BC37"/>
    <mergeCell ref="BD37:BP37"/>
    <mergeCell ref="BQ37:CD37"/>
    <mergeCell ref="CE37:CT37"/>
    <mergeCell ref="CU37:DG37"/>
    <mergeCell ref="DH37:DT37"/>
    <mergeCell ref="CE38:CT38"/>
    <mergeCell ref="CU38:DG38"/>
    <mergeCell ref="DH38:DT38"/>
    <mergeCell ref="A39:F39"/>
    <mergeCell ref="G39:AA39"/>
    <mergeCell ref="AB39:AO39"/>
    <mergeCell ref="AP39:BC39"/>
    <mergeCell ref="BD39:BP39"/>
    <mergeCell ref="BQ39:CD39"/>
    <mergeCell ref="CE39:CT39"/>
    <mergeCell ref="A38:F38"/>
    <mergeCell ref="G38:AA38"/>
    <mergeCell ref="AB38:AO38"/>
    <mergeCell ref="AP38:BC38"/>
    <mergeCell ref="BD38:BP38"/>
    <mergeCell ref="BQ38:CD38"/>
    <mergeCell ref="DH40:DT40"/>
    <mergeCell ref="A41:BC41"/>
    <mergeCell ref="BD41:BP41"/>
    <mergeCell ref="BQ41:CD41"/>
    <mergeCell ref="CE41:CT41"/>
    <mergeCell ref="CU41:DG41"/>
    <mergeCell ref="DH41:DT41"/>
    <mergeCell ref="CU39:DG39"/>
    <mergeCell ref="DH39:DT39"/>
    <mergeCell ref="A40:F40"/>
    <mergeCell ref="G40:AA40"/>
    <mergeCell ref="AB40:AO40"/>
    <mergeCell ref="AP40:BC40"/>
    <mergeCell ref="BD40:BP40"/>
    <mergeCell ref="BQ40:CD40"/>
    <mergeCell ref="CE40:CT40"/>
    <mergeCell ref="CU40:DG40"/>
  </mergeCells>
  <pageMargins left="0.78740157480314965" right="0.70866141732283472" top="0.78740157480314965" bottom="0.39370078740157483" header="0.19685039370078741" footer="0.19685039370078741"/>
  <pageSetup paperSize="9" orientation="landscape" r:id="rId1"/>
  <headerFooter alignWithMargins="0"/>
  <rowBreaks count="1" manualBreakCount="1">
    <brk id="15" max="154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H34"/>
  <sheetViews>
    <sheetView view="pageBreakPreview" topLeftCell="A22" zoomScaleNormal="100" zoomScaleSheetLayoutView="100" workbookViewId="0">
      <selection activeCell="ES58" sqref="ES58:GE58"/>
    </sheetView>
  </sheetViews>
  <sheetFormatPr defaultColWidth="0.88671875" defaultRowHeight="13.8" x14ac:dyDescent="0.25"/>
  <cols>
    <col min="1" max="24" width="0.88671875" style="65"/>
    <col min="25" max="25" width="9.44140625" style="65" customWidth="1"/>
    <col min="26" max="280" width="0.88671875" style="65"/>
    <col min="281" max="281" width="9.44140625" style="65" customWidth="1"/>
    <col min="282" max="536" width="0.88671875" style="65"/>
    <col min="537" max="537" width="9.44140625" style="65" customWidth="1"/>
    <col min="538" max="792" width="0.88671875" style="65"/>
    <col min="793" max="793" width="9.44140625" style="65" customWidth="1"/>
    <col min="794" max="1048" width="0.88671875" style="65"/>
    <col min="1049" max="1049" width="9.44140625" style="65" customWidth="1"/>
    <col min="1050" max="1304" width="0.88671875" style="65"/>
    <col min="1305" max="1305" width="9.44140625" style="65" customWidth="1"/>
    <col min="1306" max="1560" width="0.88671875" style="65"/>
    <col min="1561" max="1561" width="9.44140625" style="65" customWidth="1"/>
    <col min="1562" max="1816" width="0.88671875" style="65"/>
    <col min="1817" max="1817" width="9.44140625" style="65" customWidth="1"/>
    <col min="1818" max="2072" width="0.88671875" style="65"/>
    <col min="2073" max="2073" width="9.44140625" style="65" customWidth="1"/>
    <col min="2074" max="2328" width="0.88671875" style="65"/>
    <col min="2329" max="2329" width="9.44140625" style="65" customWidth="1"/>
    <col min="2330" max="2584" width="0.88671875" style="65"/>
    <col min="2585" max="2585" width="9.44140625" style="65" customWidth="1"/>
    <col min="2586" max="2840" width="0.88671875" style="65"/>
    <col min="2841" max="2841" width="9.44140625" style="65" customWidth="1"/>
    <col min="2842" max="3096" width="0.88671875" style="65"/>
    <col min="3097" max="3097" width="9.44140625" style="65" customWidth="1"/>
    <col min="3098" max="3352" width="0.88671875" style="65"/>
    <col min="3353" max="3353" width="9.44140625" style="65" customWidth="1"/>
    <col min="3354" max="3608" width="0.88671875" style="65"/>
    <col min="3609" max="3609" width="9.44140625" style="65" customWidth="1"/>
    <col min="3610" max="3864" width="0.88671875" style="65"/>
    <col min="3865" max="3865" width="9.44140625" style="65" customWidth="1"/>
    <col min="3866" max="4120" width="0.88671875" style="65"/>
    <col min="4121" max="4121" width="9.44140625" style="65" customWidth="1"/>
    <col min="4122" max="4376" width="0.88671875" style="65"/>
    <col min="4377" max="4377" width="9.44140625" style="65" customWidth="1"/>
    <col min="4378" max="4632" width="0.88671875" style="65"/>
    <col min="4633" max="4633" width="9.44140625" style="65" customWidth="1"/>
    <col min="4634" max="4888" width="0.88671875" style="65"/>
    <col min="4889" max="4889" width="9.44140625" style="65" customWidth="1"/>
    <col min="4890" max="5144" width="0.88671875" style="65"/>
    <col min="5145" max="5145" width="9.44140625" style="65" customWidth="1"/>
    <col min="5146" max="5400" width="0.88671875" style="65"/>
    <col min="5401" max="5401" width="9.44140625" style="65" customWidth="1"/>
    <col min="5402" max="5656" width="0.88671875" style="65"/>
    <col min="5657" max="5657" width="9.44140625" style="65" customWidth="1"/>
    <col min="5658" max="5912" width="0.88671875" style="65"/>
    <col min="5913" max="5913" width="9.44140625" style="65" customWidth="1"/>
    <col min="5914" max="6168" width="0.88671875" style="65"/>
    <col min="6169" max="6169" width="9.44140625" style="65" customWidth="1"/>
    <col min="6170" max="6424" width="0.88671875" style="65"/>
    <col min="6425" max="6425" width="9.44140625" style="65" customWidth="1"/>
    <col min="6426" max="6680" width="0.88671875" style="65"/>
    <col min="6681" max="6681" width="9.44140625" style="65" customWidth="1"/>
    <col min="6682" max="6936" width="0.88671875" style="65"/>
    <col min="6937" max="6937" width="9.44140625" style="65" customWidth="1"/>
    <col min="6938" max="7192" width="0.88671875" style="65"/>
    <col min="7193" max="7193" width="9.44140625" style="65" customWidth="1"/>
    <col min="7194" max="7448" width="0.88671875" style="65"/>
    <col min="7449" max="7449" width="9.44140625" style="65" customWidth="1"/>
    <col min="7450" max="7704" width="0.88671875" style="65"/>
    <col min="7705" max="7705" width="9.44140625" style="65" customWidth="1"/>
    <col min="7706" max="7960" width="0.88671875" style="65"/>
    <col min="7961" max="7961" width="9.44140625" style="65" customWidth="1"/>
    <col min="7962" max="8216" width="0.88671875" style="65"/>
    <col min="8217" max="8217" width="9.44140625" style="65" customWidth="1"/>
    <col min="8218" max="8472" width="0.88671875" style="65"/>
    <col min="8473" max="8473" width="9.44140625" style="65" customWidth="1"/>
    <col min="8474" max="8728" width="0.88671875" style="65"/>
    <col min="8729" max="8729" width="9.44140625" style="65" customWidth="1"/>
    <col min="8730" max="8984" width="0.88671875" style="65"/>
    <col min="8985" max="8985" width="9.44140625" style="65" customWidth="1"/>
    <col min="8986" max="9240" width="0.88671875" style="65"/>
    <col min="9241" max="9241" width="9.44140625" style="65" customWidth="1"/>
    <col min="9242" max="9496" width="0.88671875" style="65"/>
    <col min="9497" max="9497" width="9.44140625" style="65" customWidth="1"/>
    <col min="9498" max="9752" width="0.88671875" style="65"/>
    <col min="9753" max="9753" width="9.44140625" style="65" customWidth="1"/>
    <col min="9754" max="10008" width="0.88671875" style="65"/>
    <col min="10009" max="10009" width="9.44140625" style="65" customWidth="1"/>
    <col min="10010" max="10264" width="0.88671875" style="65"/>
    <col min="10265" max="10265" width="9.44140625" style="65" customWidth="1"/>
    <col min="10266" max="10520" width="0.88671875" style="65"/>
    <col min="10521" max="10521" width="9.44140625" style="65" customWidth="1"/>
    <col min="10522" max="10776" width="0.88671875" style="65"/>
    <col min="10777" max="10777" width="9.44140625" style="65" customWidth="1"/>
    <col min="10778" max="11032" width="0.88671875" style="65"/>
    <col min="11033" max="11033" width="9.44140625" style="65" customWidth="1"/>
    <col min="11034" max="11288" width="0.88671875" style="65"/>
    <col min="11289" max="11289" width="9.44140625" style="65" customWidth="1"/>
    <col min="11290" max="11544" width="0.88671875" style="65"/>
    <col min="11545" max="11545" width="9.44140625" style="65" customWidth="1"/>
    <col min="11546" max="11800" width="0.88671875" style="65"/>
    <col min="11801" max="11801" width="9.44140625" style="65" customWidth="1"/>
    <col min="11802" max="12056" width="0.88671875" style="65"/>
    <col min="12057" max="12057" width="9.44140625" style="65" customWidth="1"/>
    <col min="12058" max="12312" width="0.88671875" style="65"/>
    <col min="12313" max="12313" width="9.44140625" style="65" customWidth="1"/>
    <col min="12314" max="12568" width="0.88671875" style="65"/>
    <col min="12569" max="12569" width="9.44140625" style="65" customWidth="1"/>
    <col min="12570" max="12824" width="0.88671875" style="65"/>
    <col min="12825" max="12825" width="9.44140625" style="65" customWidth="1"/>
    <col min="12826" max="13080" width="0.88671875" style="65"/>
    <col min="13081" max="13081" width="9.44140625" style="65" customWidth="1"/>
    <col min="13082" max="13336" width="0.88671875" style="65"/>
    <col min="13337" max="13337" width="9.44140625" style="65" customWidth="1"/>
    <col min="13338" max="13592" width="0.88671875" style="65"/>
    <col min="13593" max="13593" width="9.44140625" style="65" customWidth="1"/>
    <col min="13594" max="13848" width="0.88671875" style="65"/>
    <col min="13849" max="13849" width="9.44140625" style="65" customWidth="1"/>
    <col min="13850" max="14104" width="0.88671875" style="65"/>
    <col min="14105" max="14105" width="9.44140625" style="65" customWidth="1"/>
    <col min="14106" max="14360" width="0.88671875" style="65"/>
    <col min="14361" max="14361" width="9.44140625" style="65" customWidth="1"/>
    <col min="14362" max="14616" width="0.88671875" style="65"/>
    <col min="14617" max="14617" width="9.44140625" style="65" customWidth="1"/>
    <col min="14618" max="14872" width="0.88671875" style="65"/>
    <col min="14873" max="14873" width="9.44140625" style="65" customWidth="1"/>
    <col min="14874" max="15128" width="0.88671875" style="65"/>
    <col min="15129" max="15129" width="9.44140625" style="65" customWidth="1"/>
    <col min="15130" max="15384" width="0.88671875" style="65"/>
    <col min="15385" max="15385" width="9.44140625" style="65" customWidth="1"/>
    <col min="15386" max="15640" width="0.88671875" style="65"/>
    <col min="15641" max="15641" width="9.44140625" style="65" customWidth="1"/>
    <col min="15642" max="15896" width="0.88671875" style="65"/>
    <col min="15897" max="15897" width="9.44140625" style="65" customWidth="1"/>
    <col min="15898" max="16152" width="0.88671875" style="65"/>
    <col min="16153" max="16153" width="9.44140625" style="65" customWidth="1"/>
    <col min="16154" max="16384" width="0.88671875" style="65"/>
  </cols>
  <sheetData>
    <row r="1" spans="1:138" s="62" customFormat="1" ht="3" customHeight="1" x14ac:dyDescent="0.25"/>
    <row r="2" spans="1:138" s="62" customFormat="1" x14ac:dyDescent="0.25">
      <c r="A2" s="290" t="s">
        <v>603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  <c r="AA2" s="291"/>
      <c r="AB2" s="291"/>
      <c r="AC2" s="291"/>
      <c r="AD2" s="291"/>
      <c r="AE2" s="291"/>
      <c r="AF2" s="291"/>
      <c r="AG2" s="291"/>
      <c r="AH2" s="291"/>
      <c r="AI2" s="291"/>
      <c r="AJ2" s="291"/>
      <c r="AK2" s="291"/>
      <c r="AL2" s="291"/>
      <c r="AM2" s="291"/>
      <c r="AN2" s="291"/>
      <c r="AO2" s="291"/>
      <c r="AP2" s="291"/>
      <c r="AQ2" s="291"/>
      <c r="AR2" s="291"/>
      <c r="AS2" s="291"/>
      <c r="AT2" s="291"/>
      <c r="AU2" s="291"/>
      <c r="AV2" s="291"/>
      <c r="AW2" s="291"/>
      <c r="AX2" s="291"/>
      <c r="AY2" s="291"/>
      <c r="AZ2" s="291"/>
      <c r="BA2" s="291"/>
      <c r="BB2" s="291"/>
      <c r="BC2" s="291"/>
      <c r="BD2" s="291"/>
      <c r="BE2" s="291"/>
      <c r="BF2" s="291"/>
      <c r="BG2" s="291"/>
      <c r="BH2" s="291"/>
      <c r="BI2" s="291"/>
      <c r="BJ2" s="291"/>
      <c r="BK2" s="291"/>
      <c r="BL2" s="291"/>
      <c r="BM2" s="291"/>
      <c r="BN2" s="291"/>
      <c r="BO2" s="291"/>
      <c r="BP2" s="291"/>
      <c r="BQ2" s="291"/>
      <c r="BR2" s="291"/>
      <c r="BS2" s="291"/>
      <c r="BT2" s="291"/>
      <c r="BU2" s="291"/>
      <c r="BV2" s="291"/>
      <c r="BW2" s="291"/>
      <c r="BX2" s="291"/>
      <c r="BY2" s="291"/>
      <c r="BZ2" s="291"/>
      <c r="CA2" s="291"/>
      <c r="CB2" s="291"/>
      <c r="CC2" s="291"/>
      <c r="CD2" s="291"/>
      <c r="CE2" s="291"/>
      <c r="CF2" s="291"/>
      <c r="CG2" s="291"/>
      <c r="CH2" s="291"/>
      <c r="CI2" s="291"/>
      <c r="CJ2" s="291"/>
      <c r="CK2" s="291"/>
      <c r="CL2" s="291"/>
      <c r="CM2" s="291"/>
      <c r="CN2" s="291"/>
      <c r="CO2" s="291"/>
      <c r="CP2" s="291"/>
      <c r="CQ2" s="291"/>
      <c r="CR2" s="291"/>
      <c r="CS2" s="291"/>
      <c r="CT2" s="291"/>
      <c r="CU2" s="291"/>
      <c r="CV2" s="291"/>
      <c r="CW2" s="291"/>
      <c r="CX2" s="291"/>
      <c r="CY2" s="291"/>
      <c r="CZ2" s="291"/>
      <c r="DA2" s="291"/>
      <c r="DB2" s="291"/>
      <c r="DC2" s="291"/>
      <c r="DD2" s="291"/>
      <c r="DE2" s="291"/>
      <c r="DF2" s="291"/>
      <c r="DG2" s="291"/>
      <c r="DH2" s="291"/>
      <c r="DI2" s="291"/>
      <c r="DJ2" s="291"/>
      <c r="DK2" s="291"/>
      <c r="DL2" s="291"/>
      <c r="DM2" s="291"/>
      <c r="DN2" s="291"/>
      <c r="DO2" s="291"/>
      <c r="DP2" s="291"/>
      <c r="DQ2" s="291"/>
      <c r="DR2" s="291"/>
      <c r="DS2" s="291"/>
      <c r="DT2" s="291"/>
      <c r="DU2" s="291"/>
      <c r="DV2" s="291"/>
      <c r="DW2" s="291"/>
      <c r="DX2" s="291"/>
      <c r="DY2" s="291"/>
      <c r="DZ2" s="291"/>
      <c r="EA2" s="291"/>
      <c r="EB2" s="291"/>
      <c r="EC2" s="291"/>
      <c r="ED2" s="291"/>
      <c r="EE2" s="291"/>
      <c r="EF2" s="291"/>
      <c r="EG2" s="291"/>
      <c r="EH2" s="291"/>
    </row>
    <row r="3" spans="1:138" s="62" customFormat="1" ht="10.5" customHeight="1" x14ac:dyDescent="0.25"/>
    <row r="4" spans="1:138" s="68" customFormat="1" ht="73.5" customHeight="1" x14ac:dyDescent="0.25">
      <c r="A4" s="411" t="s">
        <v>278</v>
      </c>
      <c r="B4" s="412"/>
      <c r="C4" s="412"/>
      <c r="D4" s="412"/>
      <c r="E4" s="412"/>
      <c r="F4" s="413"/>
      <c r="G4" s="412" t="s">
        <v>448</v>
      </c>
      <c r="H4" s="412"/>
      <c r="I4" s="412"/>
      <c r="J4" s="412"/>
      <c r="K4" s="412"/>
      <c r="L4" s="412"/>
      <c r="M4" s="412"/>
      <c r="N4" s="412"/>
      <c r="O4" s="412"/>
      <c r="P4" s="412"/>
      <c r="Q4" s="412"/>
      <c r="R4" s="412"/>
      <c r="S4" s="412"/>
      <c r="T4" s="412"/>
      <c r="U4" s="412"/>
      <c r="V4" s="412"/>
      <c r="W4" s="412"/>
      <c r="X4" s="412"/>
      <c r="Y4" s="413"/>
      <c r="Z4" s="411" t="s">
        <v>353</v>
      </c>
      <c r="AA4" s="412"/>
      <c r="AB4" s="412"/>
      <c r="AC4" s="412"/>
      <c r="AD4" s="412"/>
      <c r="AE4" s="412"/>
      <c r="AF4" s="412"/>
      <c r="AG4" s="412"/>
      <c r="AH4" s="412"/>
      <c r="AI4" s="412"/>
      <c r="AJ4" s="412"/>
      <c r="AK4" s="412"/>
      <c r="AL4" s="412"/>
      <c r="AM4" s="413"/>
      <c r="AN4" s="411" t="s">
        <v>604</v>
      </c>
      <c r="AO4" s="412"/>
      <c r="AP4" s="412"/>
      <c r="AQ4" s="412"/>
      <c r="AR4" s="412"/>
      <c r="AS4" s="412"/>
      <c r="AT4" s="412"/>
      <c r="AU4" s="412"/>
      <c r="AV4" s="412"/>
      <c r="AW4" s="412"/>
      <c r="AX4" s="412"/>
      <c r="AY4" s="412"/>
      <c r="AZ4" s="412"/>
      <c r="BA4" s="413"/>
      <c r="BB4" s="411" t="s">
        <v>605</v>
      </c>
      <c r="BC4" s="412"/>
      <c r="BD4" s="412"/>
      <c r="BE4" s="412"/>
      <c r="BF4" s="412"/>
      <c r="BG4" s="412"/>
      <c r="BH4" s="412"/>
      <c r="BI4" s="412"/>
      <c r="BJ4" s="412"/>
      <c r="BK4" s="412"/>
      <c r="BL4" s="412"/>
      <c r="BM4" s="412"/>
      <c r="BN4" s="412"/>
      <c r="BO4" s="412"/>
      <c r="BP4" s="411" t="s">
        <v>606</v>
      </c>
      <c r="BQ4" s="412"/>
      <c r="BR4" s="412"/>
      <c r="BS4" s="412"/>
      <c r="BT4" s="412"/>
      <c r="BU4" s="412"/>
      <c r="BV4" s="412"/>
      <c r="BW4" s="412"/>
      <c r="BX4" s="412"/>
      <c r="BY4" s="412"/>
      <c r="BZ4" s="412"/>
      <c r="CA4" s="412"/>
      <c r="CB4" s="412"/>
      <c r="CC4" s="413"/>
      <c r="CD4" s="417" t="s">
        <v>429</v>
      </c>
      <c r="CE4" s="418"/>
      <c r="CF4" s="418"/>
      <c r="CG4" s="418"/>
      <c r="CH4" s="418"/>
      <c r="CI4" s="418"/>
      <c r="CJ4" s="418"/>
      <c r="CK4" s="418"/>
      <c r="CL4" s="418"/>
      <c r="CM4" s="418"/>
      <c r="CN4" s="418"/>
      <c r="CO4" s="418"/>
      <c r="CP4" s="418"/>
      <c r="CQ4" s="419"/>
      <c r="CR4" s="417" t="s">
        <v>430</v>
      </c>
      <c r="CS4" s="418"/>
      <c r="CT4" s="418"/>
      <c r="CU4" s="418"/>
      <c r="CV4" s="418"/>
      <c r="CW4" s="418"/>
      <c r="CX4" s="418"/>
      <c r="CY4" s="418"/>
      <c r="CZ4" s="418"/>
      <c r="DA4" s="418"/>
      <c r="DB4" s="418"/>
      <c r="DC4" s="418"/>
      <c r="DD4" s="418"/>
      <c r="DE4" s="418"/>
      <c r="DF4" s="418"/>
      <c r="DG4" s="418"/>
      <c r="DH4" s="418"/>
      <c r="DI4" s="408" t="s">
        <v>431</v>
      </c>
      <c r="DJ4" s="409"/>
      <c r="DK4" s="409"/>
      <c r="DL4" s="409"/>
      <c r="DM4" s="409"/>
      <c r="DN4" s="409"/>
      <c r="DO4" s="409"/>
      <c r="DP4" s="409"/>
      <c r="DQ4" s="409"/>
      <c r="DR4" s="409"/>
      <c r="DS4" s="409"/>
      <c r="DT4" s="409"/>
      <c r="DU4" s="409"/>
      <c r="DV4" s="409"/>
      <c r="DW4" s="409"/>
      <c r="DX4" s="409"/>
      <c r="DY4" s="409"/>
      <c r="DZ4" s="409"/>
      <c r="EA4" s="409"/>
      <c r="EB4" s="409"/>
      <c r="EC4" s="409"/>
      <c r="ED4" s="409"/>
      <c r="EE4" s="409"/>
      <c r="EF4" s="409"/>
      <c r="EG4" s="409"/>
      <c r="EH4" s="410"/>
    </row>
    <row r="5" spans="1:138" s="68" customFormat="1" ht="27" customHeight="1" x14ac:dyDescent="0.25">
      <c r="A5" s="414"/>
      <c r="B5" s="415"/>
      <c r="C5" s="415"/>
      <c r="D5" s="415"/>
      <c r="E5" s="415"/>
      <c r="F5" s="416"/>
      <c r="G5" s="415"/>
      <c r="H5" s="415"/>
      <c r="I5" s="415"/>
      <c r="J5" s="415"/>
      <c r="K5" s="415"/>
      <c r="L5" s="415"/>
      <c r="M5" s="415"/>
      <c r="N5" s="415"/>
      <c r="O5" s="415"/>
      <c r="P5" s="415"/>
      <c r="Q5" s="415"/>
      <c r="R5" s="415"/>
      <c r="S5" s="415"/>
      <c r="T5" s="415"/>
      <c r="U5" s="415"/>
      <c r="V5" s="415"/>
      <c r="W5" s="415"/>
      <c r="X5" s="415"/>
      <c r="Y5" s="416"/>
      <c r="Z5" s="414"/>
      <c r="AA5" s="415"/>
      <c r="AB5" s="415"/>
      <c r="AC5" s="415"/>
      <c r="AD5" s="415"/>
      <c r="AE5" s="415"/>
      <c r="AF5" s="415"/>
      <c r="AG5" s="415"/>
      <c r="AH5" s="415"/>
      <c r="AI5" s="415"/>
      <c r="AJ5" s="415"/>
      <c r="AK5" s="415"/>
      <c r="AL5" s="415"/>
      <c r="AM5" s="416"/>
      <c r="AN5" s="414"/>
      <c r="AO5" s="415"/>
      <c r="AP5" s="415"/>
      <c r="AQ5" s="415"/>
      <c r="AR5" s="415"/>
      <c r="AS5" s="415"/>
      <c r="AT5" s="415"/>
      <c r="AU5" s="415"/>
      <c r="AV5" s="415"/>
      <c r="AW5" s="415"/>
      <c r="AX5" s="415"/>
      <c r="AY5" s="415"/>
      <c r="AZ5" s="415"/>
      <c r="BA5" s="416"/>
      <c r="BB5" s="414"/>
      <c r="BC5" s="415"/>
      <c r="BD5" s="415"/>
      <c r="BE5" s="415"/>
      <c r="BF5" s="415"/>
      <c r="BG5" s="415"/>
      <c r="BH5" s="415"/>
      <c r="BI5" s="415"/>
      <c r="BJ5" s="415"/>
      <c r="BK5" s="415"/>
      <c r="BL5" s="415"/>
      <c r="BM5" s="415"/>
      <c r="BN5" s="415"/>
      <c r="BO5" s="415"/>
      <c r="BP5" s="414"/>
      <c r="BQ5" s="415"/>
      <c r="BR5" s="415"/>
      <c r="BS5" s="415"/>
      <c r="BT5" s="415"/>
      <c r="BU5" s="415"/>
      <c r="BV5" s="415"/>
      <c r="BW5" s="415"/>
      <c r="BX5" s="415"/>
      <c r="BY5" s="415"/>
      <c r="BZ5" s="415"/>
      <c r="CA5" s="415"/>
      <c r="CB5" s="415"/>
      <c r="CC5" s="416"/>
      <c r="CD5" s="420"/>
      <c r="CE5" s="421"/>
      <c r="CF5" s="421"/>
      <c r="CG5" s="421"/>
      <c r="CH5" s="421"/>
      <c r="CI5" s="421"/>
      <c r="CJ5" s="421"/>
      <c r="CK5" s="421"/>
      <c r="CL5" s="421"/>
      <c r="CM5" s="421"/>
      <c r="CN5" s="421"/>
      <c r="CO5" s="421"/>
      <c r="CP5" s="421"/>
      <c r="CQ5" s="422"/>
      <c r="CR5" s="420"/>
      <c r="CS5" s="421"/>
      <c r="CT5" s="421"/>
      <c r="CU5" s="421"/>
      <c r="CV5" s="421"/>
      <c r="CW5" s="421"/>
      <c r="CX5" s="421"/>
      <c r="CY5" s="421"/>
      <c r="CZ5" s="421"/>
      <c r="DA5" s="421"/>
      <c r="DB5" s="421"/>
      <c r="DC5" s="421"/>
      <c r="DD5" s="421"/>
      <c r="DE5" s="421"/>
      <c r="DF5" s="421"/>
      <c r="DG5" s="421"/>
      <c r="DH5" s="421"/>
      <c r="DI5" s="408" t="s">
        <v>435</v>
      </c>
      <c r="DJ5" s="409"/>
      <c r="DK5" s="409"/>
      <c r="DL5" s="409"/>
      <c r="DM5" s="409"/>
      <c r="DN5" s="409"/>
      <c r="DO5" s="409"/>
      <c r="DP5" s="409"/>
      <c r="DQ5" s="409"/>
      <c r="DR5" s="409"/>
      <c r="DS5" s="409"/>
      <c r="DT5" s="409"/>
      <c r="DU5" s="410"/>
      <c r="DV5" s="408" t="s">
        <v>466</v>
      </c>
      <c r="DW5" s="409"/>
      <c r="DX5" s="409"/>
      <c r="DY5" s="409"/>
      <c r="DZ5" s="409"/>
      <c r="EA5" s="409"/>
      <c r="EB5" s="409"/>
      <c r="EC5" s="409"/>
      <c r="ED5" s="409"/>
      <c r="EE5" s="409"/>
      <c r="EF5" s="409"/>
      <c r="EG5" s="409"/>
      <c r="EH5" s="410"/>
    </row>
    <row r="6" spans="1:138" s="64" customFormat="1" ht="13.2" x14ac:dyDescent="0.3">
      <c r="A6" s="279">
        <v>1</v>
      </c>
      <c r="B6" s="280"/>
      <c r="C6" s="280"/>
      <c r="D6" s="280"/>
      <c r="E6" s="280"/>
      <c r="F6" s="281"/>
      <c r="G6" s="280"/>
      <c r="H6" s="280"/>
      <c r="I6" s="280"/>
      <c r="J6" s="280"/>
      <c r="K6" s="280"/>
      <c r="L6" s="280"/>
      <c r="M6" s="280"/>
      <c r="N6" s="280"/>
      <c r="O6" s="280"/>
      <c r="P6" s="280"/>
      <c r="Q6" s="280"/>
      <c r="R6" s="280"/>
      <c r="S6" s="280"/>
      <c r="T6" s="280"/>
      <c r="U6" s="280"/>
      <c r="V6" s="280"/>
      <c r="W6" s="280"/>
      <c r="X6" s="280"/>
      <c r="Y6" s="281"/>
      <c r="Z6" s="279">
        <v>3</v>
      </c>
      <c r="AA6" s="280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1"/>
      <c r="AN6" s="279">
        <v>4</v>
      </c>
      <c r="AO6" s="280"/>
      <c r="AP6" s="280"/>
      <c r="AQ6" s="280"/>
      <c r="AR6" s="280"/>
      <c r="AS6" s="280"/>
      <c r="AT6" s="280"/>
      <c r="AU6" s="280"/>
      <c r="AV6" s="280"/>
      <c r="AW6" s="280"/>
      <c r="AX6" s="280"/>
      <c r="AY6" s="280"/>
      <c r="AZ6" s="280"/>
      <c r="BA6" s="281"/>
      <c r="BB6" s="279">
        <v>5</v>
      </c>
      <c r="BC6" s="280"/>
      <c r="BD6" s="280"/>
      <c r="BE6" s="280"/>
      <c r="BF6" s="280"/>
      <c r="BG6" s="280"/>
      <c r="BH6" s="280"/>
      <c r="BI6" s="280"/>
      <c r="BJ6" s="280"/>
      <c r="BK6" s="280"/>
      <c r="BL6" s="280"/>
      <c r="BM6" s="280"/>
      <c r="BN6" s="280"/>
      <c r="BO6" s="280"/>
      <c r="BP6" s="279">
        <v>6</v>
      </c>
      <c r="BQ6" s="280"/>
      <c r="BR6" s="280"/>
      <c r="BS6" s="280"/>
      <c r="BT6" s="280"/>
      <c r="BU6" s="280"/>
      <c r="BV6" s="280"/>
      <c r="BW6" s="280"/>
      <c r="BX6" s="280"/>
      <c r="BY6" s="280"/>
      <c r="BZ6" s="280"/>
      <c r="CA6" s="280"/>
      <c r="CB6" s="280"/>
      <c r="CC6" s="281"/>
      <c r="CD6" s="395">
        <v>7</v>
      </c>
      <c r="CE6" s="396"/>
      <c r="CF6" s="396"/>
      <c r="CG6" s="396"/>
      <c r="CH6" s="396"/>
      <c r="CI6" s="396"/>
      <c r="CJ6" s="396"/>
      <c r="CK6" s="396"/>
      <c r="CL6" s="396"/>
      <c r="CM6" s="396"/>
      <c r="CN6" s="396"/>
      <c r="CO6" s="396"/>
      <c r="CP6" s="396"/>
      <c r="CQ6" s="397"/>
      <c r="CR6" s="395">
        <v>8</v>
      </c>
      <c r="CS6" s="396"/>
      <c r="CT6" s="396"/>
      <c r="CU6" s="396"/>
      <c r="CV6" s="396"/>
      <c r="CW6" s="396"/>
      <c r="CX6" s="396"/>
      <c r="CY6" s="396"/>
      <c r="CZ6" s="396"/>
      <c r="DA6" s="396"/>
      <c r="DB6" s="396"/>
      <c r="DC6" s="396"/>
      <c r="DD6" s="396"/>
      <c r="DE6" s="396"/>
      <c r="DF6" s="396"/>
      <c r="DG6" s="396"/>
      <c r="DH6" s="396"/>
      <c r="DI6" s="395">
        <v>9</v>
      </c>
      <c r="DJ6" s="396"/>
      <c r="DK6" s="396"/>
      <c r="DL6" s="396"/>
      <c r="DM6" s="396"/>
      <c r="DN6" s="396"/>
      <c r="DO6" s="396"/>
      <c r="DP6" s="396"/>
      <c r="DQ6" s="396"/>
      <c r="DR6" s="396"/>
      <c r="DS6" s="396"/>
      <c r="DT6" s="396"/>
      <c r="DU6" s="397"/>
      <c r="DV6" s="395">
        <v>10</v>
      </c>
      <c r="DW6" s="396"/>
      <c r="DX6" s="396"/>
      <c r="DY6" s="396"/>
      <c r="DZ6" s="396"/>
      <c r="EA6" s="396"/>
      <c r="EB6" s="396"/>
      <c r="EC6" s="396"/>
      <c r="ED6" s="396"/>
      <c r="EE6" s="396"/>
      <c r="EF6" s="396"/>
      <c r="EG6" s="396"/>
      <c r="EH6" s="397"/>
    </row>
    <row r="7" spans="1:138" s="61" customFormat="1" ht="93" customHeight="1" x14ac:dyDescent="0.3">
      <c r="A7" s="322" t="s">
        <v>35</v>
      </c>
      <c r="B7" s="323"/>
      <c r="C7" s="323"/>
      <c r="D7" s="323"/>
      <c r="E7" s="323"/>
      <c r="F7" s="324"/>
      <c r="G7" s="308" t="s">
        <v>607</v>
      </c>
      <c r="H7" s="308"/>
      <c r="I7" s="308"/>
      <c r="J7" s="308"/>
      <c r="K7" s="308"/>
      <c r="L7" s="308"/>
      <c r="M7" s="308"/>
      <c r="N7" s="308"/>
      <c r="O7" s="308"/>
      <c r="P7" s="308"/>
      <c r="Q7" s="308"/>
      <c r="R7" s="308"/>
      <c r="S7" s="308"/>
      <c r="T7" s="308"/>
      <c r="U7" s="308"/>
      <c r="V7" s="308"/>
      <c r="W7" s="308"/>
      <c r="X7" s="308"/>
      <c r="Y7" s="309"/>
      <c r="Z7" s="233">
        <v>227</v>
      </c>
      <c r="AA7" s="234"/>
      <c r="AB7" s="234"/>
      <c r="AC7" s="234"/>
      <c r="AD7" s="234"/>
      <c r="AE7" s="234"/>
      <c r="AF7" s="234"/>
      <c r="AG7" s="234"/>
      <c r="AH7" s="234"/>
      <c r="AI7" s="234"/>
      <c r="AJ7" s="234"/>
      <c r="AK7" s="234"/>
      <c r="AL7" s="234"/>
      <c r="AM7" s="235"/>
      <c r="AN7" s="233" t="s">
        <v>438</v>
      </c>
      <c r="AO7" s="234"/>
      <c r="AP7" s="234"/>
      <c r="AQ7" s="234"/>
      <c r="AR7" s="234"/>
      <c r="AS7" s="234"/>
      <c r="AT7" s="234"/>
      <c r="AU7" s="234"/>
      <c r="AV7" s="234"/>
      <c r="AW7" s="234"/>
      <c r="AX7" s="234"/>
      <c r="AY7" s="234"/>
      <c r="AZ7" s="234"/>
      <c r="BA7" s="235"/>
      <c r="BB7" s="233" t="s">
        <v>438</v>
      </c>
      <c r="BC7" s="234"/>
      <c r="BD7" s="234"/>
      <c r="BE7" s="234"/>
      <c r="BF7" s="234"/>
      <c r="BG7" s="234"/>
      <c r="BH7" s="234"/>
      <c r="BI7" s="234"/>
      <c r="BJ7" s="234"/>
      <c r="BK7" s="234"/>
      <c r="BL7" s="234"/>
      <c r="BM7" s="234"/>
      <c r="BN7" s="234"/>
      <c r="BO7" s="234"/>
      <c r="BP7" s="236">
        <f>BP9</f>
        <v>15000</v>
      </c>
      <c r="BQ7" s="242"/>
      <c r="BR7" s="242"/>
      <c r="BS7" s="242"/>
      <c r="BT7" s="242"/>
      <c r="BU7" s="242"/>
      <c r="BV7" s="242"/>
      <c r="BW7" s="242"/>
      <c r="BX7" s="242"/>
      <c r="BY7" s="242"/>
      <c r="BZ7" s="242"/>
      <c r="CA7" s="242"/>
      <c r="CB7" s="242"/>
      <c r="CC7" s="243"/>
      <c r="CD7" s="236">
        <f>CD9</f>
        <v>15000</v>
      </c>
      <c r="CE7" s="242"/>
      <c r="CF7" s="242"/>
      <c r="CG7" s="242"/>
      <c r="CH7" s="242"/>
      <c r="CI7" s="242"/>
      <c r="CJ7" s="242"/>
      <c r="CK7" s="242"/>
      <c r="CL7" s="242"/>
      <c r="CM7" s="242"/>
      <c r="CN7" s="242"/>
      <c r="CO7" s="242"/>
      <c r="CP7" s="242"/>
      <c r="CQ7" s="243"/>
      <c r="CR7" s="236">
        <f>CR10</f>
        <v>16430</v>
      </c>
      <c r="CS7" s="407"/>
      <c r="CT7" s="407"/>
      <c r="CU7" s="407"/>
      <c r="CV7" s="407"/>
      <c r="CW7" s="407"/>
      <c r="CX7" s="407"/>
      <c r="CY7" s="407"/>
      <c r="CZ7" s="407"/>
      <c r="DA7" s="407"/>
      <c r="DB7" s="407"/>
      <c r="DC7" s="407"/>
      <c r="DD7" s="407"/>
      <c r="DE7" s="407"/>
      <c r="DF7" s="407"/>
      <c r="DG7" s="407"/>
      <c r="DH7" s="407"/>
      <c r="DI7" s="225">
        <v>0</v>
      </c>
      <c r="DJ7" s="226"/>
      <c r="DK7" s="226"/>
      <c r="DL7" s="226"/>
      <c r="DM7" s="226"/>
      <c r="DN7" s="226"/>
      <c r="DO7" s="226"/>
      <c r="DP7" s="226"/>
      <c r="DQ7" s="226"/>
      <c r="DR7" s="226"/>
      <c r="DS7" s="226"/>
      <c r="DT7" s="226"/>
      <c r="DU7" s="227"/>
      <c r="DV7" s="225"/>
      <c r="DW7" s="226"/>
      <c r="DX7" s="226"/>
      <c r="DY7" s="226"/>
      <c r="DZ7" s="226"/>
      <c r="EA7" s="226"/>
      <c r="EB7" s="226"/>
      <c r="EC7" s="226"/>
      <c r="ED7" s="226"/>
      <c r="EE7" s="226"/>
      <c r="EF7" s="226"/>
      <c r="EG7" s="226"/>
      <c r="EH7" s="227"/>
    </row>
    <row r="8" spans="1:138" s="61" customFormat="1" ht="13.2" x14ac:dyDescent="0.3">
      <c r="A8" s="322" t="s">
        <v>291</v>
      </c>
      <c r="B8" s="323"/>
      <c r="C8" s="323"/>
      <c r="D8" s="323"/>
      <c r="E8" s="323"/>
      <c r="F8" s="324"/>
      <c r="G8" s="308" t="s">
        <v>521</v>
      </c>
      <c r="H8" s="308"/>
      <c r="I8" s="308"/>
      <c r="J8" s="308"/>
      <c r="K8" s="308"/>
      <c r="L8" s="308"/>
      <c r="M8" s="308"/>
      <c r="N8" s="308"/>
      <c r="O8" s="308"/>
      <c r="P8" s="308"/>
      <c r="Q8" s="308"/>
      <c r="R8" s="308"/>
      <c r="S8" s="308"/>
      <c r="T8" s="308"/>
      <c r="U8" s="308"/>
      <c r="V8" s="308"/>
      <c r="W8" s="308"/>
      <c r="X8" s="308"/>
      <c r="Y8" s="309"/>
      <c r="Z8" s="233" t="s">
        <v>438</v>
      </c>
      <c r="AA8" s="234"/>
      <c r="AB8" s="234"/>
      <c r="AC8" s="234"/>
      <c r="AD8" s="234"/>
      <c r="AE8" s="234"/>
      <c r="AF8" s="234"/>
      <c r="AG8" s="234"/>
      <c r="AH8" s="234"/>
      <c r="AI8" s="234"/>
      <c r="AJ8" s="234"/>
      <c r="AK8" s="234"/>
      <c r="AL8" s="234"/>
      <c r="AM8" s="235"/>
      <c r="AN8" s="233" t="s">
        <v>438</v>
      </c>
      <c r="AO8" s="234"/>
      <c r="AP8" s="234"/>
      <c r="AQ8" s="234"/>
      <c r="AR8" s="234"/>
      <c r="AS8" s="234"/>
      <c r="AT8" s="234"/>
      <c r="AU8" s="234"/>
      <c r="AV8" s="234"/>
      <c r="AW8" s="234"/>
      <c r="AX8" s="234"/>
      <c r="AY8" s="234"/>
      <c r="AZ8" s="234"/>
      <c r="BA8" s="235"/>
      <c r="BB8" s="233" t="s">
        <v>438</v>
      </c>
      <c r="BC8" s="234"/>
      <c r="BD8" s="234"/>
      <c r="BE8" s="234"/>
      <c r="BF8" s="234"/>
      <c r="BG8" s="234"/>
      <c r="BH8" s="234"/>
      <c r="BI8" s="234"/>
      <c r="BJ8" s="234"/>
      <c r="BK8" s="234"/>
      <c r="BL8" s="234"/>
      <c r="BM8" s="234"/>
      <c r="BN8" s="234"/>
      <c r="BO8" s="234"/>
      <c r="BP8" s="233" t="s">
        <v>438</v>
      </c>
      <c r="BQ8" s="234"/>
      <c r="BR8" s="234"/>
      <c r="BS8" s="234"/>
      <c r="BT8" s="234"/>
      <c r="BU8" s="234"/>
      <c r="BV8" s="234"/>
      <c r="BW8" s="234"/>
      <c r="BX8" s="234"/>
      <c r="BY8" s="234"/>
      <c r="BZ8" s="234"/>
      <c r="CA8" s="234"/>
      <c r="CB8" s="234"/>
      <c r="CC8" s="235"/>
      <c r="CD8" s="225" t="s">
        <v>438</v>
      </c>
      <c r="CE8" s="226"/>
      <c r="CF8" s="226"/>
      <c r="CG8" s="226"/>
      <c r="CH8" s="226"/>
      <c r="CI8" s="226"/>
      <c r="CJ8" s="226"/>
      <c r="CK8" s="226"/>
      <c r="CL8" s="226"/>
      <c r="CM8" s="226"/>
      <c r="CN8" s="226"/>
      <c r="CO8" s="226"/>
      <c r="CP8" s="226"/>
      <c r="CQ8" s="227"/>
      <c r="CR8" s="225" t="s">
        <v>438</v>
      </c>
      <c r="CS8" s="226"/>
      <c r="CT8" s="226"/>
      <c r="CU8" s="226"/>
      <c r="CV8" s="226"/>
      <c r="CW8" s="226"/>
      <c r="CX8" s="226"/>
      <c r="CY8" s="226"/>
      <c r="CZ8" s="226"/>
      <c r="DA8" s="226"/>
      <c r="DB8" s="226"/>
      <c r="DC8" s="226"/>
      <c r="DD8" s="226"/>
      <c r="DE8" s="226"/>
      <c r="DF8" s="226"/>
      <c r="DG8" s="226"/>
      <c r="DH8" s="226"/>
      <c r="DI8" s="225" t="s">
        <v>438</v>
      </c>
      <c r="DJ8" s="226"/>
      <c r="DK8" s="226"/>
      <c r="DL8" s="226"/>
      <c r="DM8" s="226"/>
      <c r="DN8" s="226"/>
      <c r="DO8" s="226"/>
      <c r="DP8" s="226"/>
      <c r="DQ8" s="226"/>
      <c r="DR8" s="226"/>
      <c r="DS8" s="226"/>
      <c r="DT8" s="226"/>
      <c r="DU8" s="227"/>
      <c r="DV8" s="225" t="s">
        <v>438</v>
      </c>
      <c r="DW8" s="226"/>
      <c r="DX8" s="226"/>
      <c r="DY8" s="226"/>
      <c r="DZ8" s="226"/>
      <c r="EA8" s="226"/>
      <c r="EB8" s="226"/>
      <c r="EC8" s="226"/>
      <c r="ED8" s="226"/>
      <c r="EE8" s="226"/>
      <c r="EF8" s="226"/>
      <c r="EG8" s="226"/>
      <c r="EH8" s="227"/>
    </row>
    <row r="9" spans="1:138" s="61" customFormat="1" ht="13.2" x14ac:dyDescent="0.3">
      <c r="A9" s="326"/>
      <c r="B9" s="327"/>
      <c r="C9" s="327"/>
      <c r="D9" s="327"/>
      <c r="E9" s="327"/>
      <c r="F9" s="328"/>
      <c r="G9" s="401" t="s">
        <v>608</v>
      </c>
      <c r="H9" s="401"/>
      <c r="I9" s="401"/>
      <c r="J9" s="401"/>
      <c r="K9" s="401"/>
      <c r="L9" s="401"/>
      <c r="M9" s="401"/>
      <c r="N9" s="401"/>
      <c r="O9" s="401"/>
      <c r="P9" s="401"/>
      <c r="Q9" s="401"/>
      <c r="R9" s="401"/>
      <c r="S9" s="401"/>
      <c r="T9" s="401"/>
      <c r="U9" s="401"/>
      <c r="V9" s="401"/>
      <c r="W9" s="401"/>
      <c r="X9" s="401"/>
      <c r="Y9" s="402"/>
      <c r="Z9" s="225">
        <v>227</v>
      </c>
      <c r="AA9" s="226"/>
      <c r="AB9" s="226"/>
      <c r="AC9" s="226"/>
      <c r="AD9" s="226"/>
      <c r="AE9" s="226"/>
      <c r="AF9" s="226"/>
      <c r="AG9" s="226"/>
      <c r="AH9" s="226"/>
      <c r="AI9" s="226"/>
      <c r="AJ9" s="226"/>
      <c r="AK9" s="226"/>
      <c r="AL9" s="226"/>
      <c r="AM9" s="227"/>
      <c r="AN9" s="225">
        <v>1</v>
      </c>
      <c r="AO9" s="226"/>
      <c r="AP9" s="226"/>
      <c r="AQ9" s="226"/>
      <c r="AR9" s="226"/>
      <c r="AS9" s="226"/>
      <c r="AT9" s="226"/>
      <c r="AU9" s="226"/>
      <c r="AV9" s="226"/>
      <c r="AW9" s="226"/>
      <c r="AX9" s="226"/>
      <c r="AY9" s="226"/>
      <c r="AZ9" s="226"/>
      <c r="BA9" s="227"/>
      <c r="BB9" s="236">
        <v>15000</v>
      </c>
      <c r="BC9" s="242"/>
      <c r="BD9" s="242"/>
      <c r="BE9" s="242"/>
      <c r="BF9" s="242"/>
      <c r="BG9" s="242"/>
      <c r="BH9" s="242"/>
      <c r="BI9" s="242"/>
      <c r="BJ9" s="242"/>
      <c r="BK9" s="242"/>
      <c r="BL9" s="242"/>
      <c r="BM9" s="242"/>
      <c r="BN9" s="242"/>
      <c r="BO9" s="242"/>
      <c r="BP9" s="236">
        <f>AN9*BB9</f>
        <v>15000</v>
      </c>
      <c r="BQ9" s="242"/>
      <c r="BR9" s="242"/>
      <c r="BS9" s="242"/>
      <c r="BT9" s="242"/>
      <c r="BU9" s="242"/>
      <c r="BV9" s="242"/>
      <c r="BW9" s="242"/>
      <c r="BX9" s="242"/>
      <c r="BY9" s="242"/>
      <c r="BZ9" s="242"/>
      <c r="CA9" s="242"/>
      <c r="CB9" s="242"/>
      <c r="CC9" s="243"/>
      <c r="CD9" s="236">
        <v>15000</v>
      </c>
      <c r="CE9" s="242"/>
      <c r="CF9" s="242"/>
      <c r="CG9" s="242"/>
      <c r="CH9" s="242"/>
      <c r="CI9" s="242"/>
      <c r="CJ9" s="242"/>
      <c r="CK9" s="242"/>
      <c r="CL9" s="242"/>
      <c r="CM9" s="242"/>
      <c r="CN9" s="242"/>
      <c r="CO9" s="242"/>
      <c r="CP9" s="242"/>
      <c r="CQ9" s="243"/>
      <c r="CR9" s="225"/>
      <c r="CS9" s="407"/>
      <c r="CT9" s="407"/>
      <c r="CU9" s="407"/>
      <c r="CV9" s="407"/>
      <c r="CW9" s="407"/>
      <c r="CX9" s="407"/>
      <c r="CY9" s="407"/>
      <c r="CZ9" s="407"/>
      <c r="DA9" s="407"/>
      <c r="DB9" s="407"/>
      <c r="DC9" s="407"/>
      <c r="DD9" s="407"/>
      <c r="DE9" s="407"/>
      <c r="DF9" s="407"/>
      <c r="DG9" s="407"/>
      <c r="DH9" s="407"/>
      <c r="DI9" s="225"/>
      <c r="DJ9" s="226"/>
      <c r="DK9" s="226"/>
      <c r="DL9" s="226"/>
      <c r="DM9" s="226"/>
      <c r="DN9" s="226"/>
      <c r="DO9" s="226"/>
      <c r="DP9" s="226"/>
      <c r="DQ9" s="226"/>
      <c r="DR9" s="226"/>
      <c r="DS9" s="226"/>
      <c r="DT9" s="226"/>
      <c r="DU9" s="227"/>
      <c r="DV9" s="225"/>
      <c r="DW9" s="226"/>
      <c r="DX9" s="226"/>
      <c r="DY9" s="226"/>
      <c r="DZ9" s="226"/>
      <c r="EA9" s="226"/>
      <c r="EB9" s="226"/>
      <c r="EC9" s="226"/>
      <c r="ED9" s="226"/>
      <c r="EE9" s="226"/>
      <c r="EF9" s="226"/>
      <c r="EG9" s="226"/>
      <c r="EH9" s="227"/>
    </row>
    <row r="10" spans="1:138" s="61" customFormat="1" ht="81" customHeight="1" x14ac:dyDescent="0.3">
      <c r="A10" s="326" t="s">
        <v>36</v>
      </c>
      <c r="B10" s="327"/>
      <c r="C10" s="327"/>
      <c r="D10" s="327"/>
      <c r="E10" s="327"/>
      <c r="F10" s="328"/>
      <c r="G10" s="401" t="s">
        <v>609</v>
      </c>
      <c r="H10" s="401"/>
      <c r="I10" s="401"/>
      <c r="J10" s="401"/>
      <c r="K10" s="401"/>
      <c r="L10" s="401"/>
      <c r="M10" s="401"/>
      <c r="N10" s="401"/>
      <c r="O10" s="401"/>
      <c r="P10" s="401"/>
      <c r="Q10" s="401"/>
      <c r="R10" s="401"/>
      <c r="S10" s="401"/>
      <c r="T10" s="401"/>
      <c r="U10" s="401"/>
      <c r="V10" s="401"/>
      <c r="W10" s="401"/>
      <c r="X10" s="401"/>
      <c r="Y10" s="402"/>
      <c r="Z10" s="225">
        <v>227</v>
      </c>
      <c r="AA10" s="226"/>
      <c r="AB10" s="226"/>
      <c r="AC10" s="226"/>
      <c r="AD10" s="226"/>
      <c r="AE10" s="226"/>
      <c r="AF10" s="226"/>
      <c r="AG10" s="226"/>
      <c r="AH10" s="226"/>
      <c r="AI10" s="226"/>
      <c r="AJ10" s="226"/>
      <c r="AK10" s="226"/>
      <c r="AL10" s="226"/>
      <c r="AM10" s="227"/>
      <c r="AN10" s="225" t="s">
        <v>438</v>
      </c>
      <c r="AO10" s="226"/>
      <c r="AP10" s="226"/>
      <c r="AQ10" s="226"/>
      <c r="AR10" s="226"/>
      <c r="AS10" s="226"/>
      <c r="AT10" s="226"/>
      <c r="AU10" s="226"/>
      <c r="AV10" s="226"/>
      <c r="AW10" s="226"/>
      <c r="AX10" s="226"/>
      <c r="AY10" s="226"/>
      <c r="AZ10" s="226"/>
      <c r="BA10" s="227"/>
      <c r="BB10" s="225" t="s">
        <v>438</v>
      </c>
      <c r="BC10" s="226"/>
      <c r="BD10" s="226"/>
      <c r="BE10" s="226"/>
      <c r="BF10" s="226"/>
      <c r="BG10" s="226"/>
      <c r="BH10" s="226"/>
      <c r="BI10" s="226"/>
      <c r="BJ10" s="226"/>
      <c r="BK10" s="226"/>
      <c r="BL10" s="226"/>
      <c r="BM10" s="226"/>
      <c r="BN10" s="226"/>
      <c r="BO10" s="226"/>
      <c r="BP10" s="236">
        <f>BP11</f>
        <v>0</v>
      </c>
      <c r="BQ10" s="242"/>
      <c r="BR10" s="242"/>
      <c r="BS10" s="242"/>
      <c r="BT10" s="242"/>
      <c r="BU10" s="242"/>
      <c r="BV10" s="242"/>
      <c r="BW10" s="242"/>
      <c r="BX10" s="242"/>
      <c r="BY10" s="242"/>
      <c r="BZ10" s="242"/>
      <c r="CA10" s="242"/>
      <c r="CB10" s="242"/>
      <c r="CC10" s="243"/>
      <c r="CD10" s="236">
        <v>0</v>
      </c>
      <c r="CE10" s="242"/>
      <c r="CF10" s="242"/>
      <c r="CG10" s="242"/>
      <c r="CH10" s="242"/>
      <c r="CI10" s="242"/>
      <c r="CJ10" s="242"/>
      <c r="CK10" s="242"/>
      <c r="CL10" s="242"/>
      <c r="CM10" s="242"/>
      <c r="CN10" s="242"/>
      <c r="CO10" s="242"/>
      <c r="CP10" s="242"/>
      <c r="CQ10" s="243"/>
      <c r="CR10" s="236">
        <v>16430</v>
      </c>
      <c r="CS10" s="406"/>
      <c r="CT10" s="406"/>
      <c r="CU10" s="406"/>
      <c r="CV10" s="406"/>
      <c r="CW10" s="406"/>
      <c r="CX10" s="406"/>
      <c r="CY10" s="406"/>
      <c r="CZ10" s="406"/>
      <c r="DA10" s="406"/>
      <c r="DB10" s="406"/>
      <c r="DC10" s="406"/>
      <c r="DD10" s="406"/>
      <c r="DE10" s="406"/>
      <c r="DF10" s="406"/>
      <c r="DG10" s="406"/>
      <c r="DH10" s="406"/>
      <c r="DI10" s="225">
        <v>0</v>
      </c>
      <c r="DJ10" s="226"/>
      <c r="DK10" s="226"/>
      <c r="DL10" s="226"/>
      <c r="DM10" s="226"/>
      <c r="DN10" s="226"/>
      <c r="DO10" s="226"/>
      <c r="DP10" s="226"/>
      <c r="DQ10" s="226"/>
      <c r="DR10" s="226"/>
      <c r="DS10" s="226"/>
      <c r="DT10" s="226"/>
      <c r="DU10" s="227"/>
      <c r="DV10" s="225"/>
      <c r="DW10" s="226"/>
      <c r="DX10" s="226"/>
      <c r="DY10" s="226"/>
      <c r="DZ10" s="226"/>
      <c r="EA10" s="226"/>
      <c r="EB10" s="226"/>
      <c r="EC10" s="226"/>
      <c r="ED10" s="226"/>
      <c r="EE10" s="226"/>
      <c r="EF10" s="226"/>
      <c r="EG10" s="226"/>
      <c r="EH10" s="227"/>
    </row>
    <row r="11" spans="1:138" s="61" customFormat="1" ht="13.2" x14ac:dyDescent="0.3">
      <c r="A11" s="326" t="s">
        <v>472</v>
      </c>
      <c r="B11" s="327"/>
      <c r="C11" s="327"/>
      <c r="D11" s="327"/>
      <c r="E11" s="327"/>
      <c r="F11" s="328"/>
      <c r="G11" s="401" t="s">
        <v>610</v>
      </c>
      <c r="H11" s="401"/>
      <c r="I11" s="401"/>
      <c r="J11" s="401"/>
      <c r="K11" s="401"/>
      <c r="L11" s="401"/>
      <c r="M11" s="401"/>
      <c r="N11" s="401"/>
      <c r="O11" s="401"/>
      <c r="P11" s="401"/>
      <c r="Q11" s="401"/>
      <c r="R11" s="401"/>
      <c r="S11" s="401"/>
      <c r="T11" s="401"/>
      <c r="U11" s="401"/>
      <c r="V11" s="401"/>
      <c r="W11" s="401"/>
      <c r="X11" s="401"/>
      <c r="Y11" s="402"/>
      <c r="Z11" s="225">
        <v>227</v>
      </c>
      <c r="AA11" s="226"/>
      <c r="AB11" s="226"/>
      <c r="AC11" s="226"/>
      <c r="AD11" s="226"/>
      <c r="AE11" s="226"/>
      <c r="AF11" s="226"/>
      <c r="AG11" s="226"/>
      <c r="AH11" s="226"/>
      <c r="AI11" s="226"/>
      <c r="AJ11" s="226"/>
      <c r="AK11" s="226"/>
      <c r="AL11" s="226"/>
      <c r="AM11" s="227"/>
      <c r="AN11" s="225"/>
      <c r="AO11" s="226"/>
      <c r="AP11" s="226"/>
      <c r="AQ11" s="226"/>
      <c r="AR11" s="226"/>
      <c r="AS11" s="226"/>
      <c r="AT11" s="226"/>
      <c r="AU11" s="226"/>
      <c r="AV11" s="226"/>
      <c r="AW11" s="226"/>
      <c r="AX11" s="226"/>
      <c r="AY11" s="226"/>
      <c r="AZ11" s="226"/>
      <c r="BA11" s="227"/>
      <c r="BB11" s="236"/>
      <c r="BC11" s="242"/>
      <c r="BD11" s="242"/>
      <c r="BE11" s="242"/>
      <c r="BF11" s="242"/>
      <c r="BG11" s="242"/>
      <c r="BH11" s="242"/>
      <c r="BI11" s="242"/>
      <c r="BJ11" s="242"/>
      <c r="BK11" s="242"/>
      <c r="BL11" s="242"/>
      <c r="BM11" s="242"/>
      <c r="BN11" s="242"/>
      <c r="BO11" s="242"/>
      <c r="BP11" s="236">
        <f>AN11*BB11</f>
        <v>0</v>
      </c>
      <c r="BQ11" s="242"/>
      <c r="BR11" s="242"/>
      <c r="BS11" s="242"/>
      <c r="BT11" s="242"/>
      <c r="BU11" s="242"/>
      <c r="BV11" s="242"/>
      <c r="BW11" s="242"/>
      <c r="BX11" s="242"/>
      <c r="BY11" s="242"/>
      <c r="BZ11" s="242"/>
      <c r="CA11" s="242"/>
      <c r="CB11" s="242"/>
      <c r="CC11" s="243"/>
      <c r="CD11" s="236">
        <v>0</v>
      </c>
      <c r="CE11" s="242"/>
      <c r="CF11" s="242"/>
      <c r="CG11" s="242"/>
      <c r="CH11" s="242"/>
      <c r="CI11" s="242"/>
      <c r="CJ11" s="242"/>
      <c r="CK11" s="242"/>
      <c r="CL11" s="242"/>
      <c r="CM11" s="242"/>
      <c r="CN11" s="242"/>
      <c r="CO11" s="242"/>
      <c r="CP11" s="242"/>
      <c r="CQ11" s="243"/>
      <c r="CR11" s="236"/>
      <c r="CS11" s="406"/>
      <c r="CT11" s="406"/>
      <c r="CU11" s="406"/>
      <c r="CV11" s="406"/>
      <c r="CW11" s="406"/>
      <c r="CX11" s="406"/>
      <c r="CY11" s="406"/>
      <c r="CZ11" s="406"/>
      <c r="DA11" s="406"/>
      <c r="DB11" s="406"/>
      <c r="DC11" s="406"/>
      <c r="DD11" s="406"/>
      <c r="DE11" s="406"/>
      <c r="DF11" s="406"/>
      <c r="DG11" s="406"/>
      <c r="DH11" s="406"/>
      <c r="DI11" s="225"/>
      <c r="DJ11" s="226"/>
      <c r="DK11" s="226"/>
      <c r="DL11" s="226"/>
      <c r="DM11" s="226"/>
      <c r="DN11" s="226"/>
      <c r="DO11" s="226"/>
      <c r="DP11" s="226"/>
      <c r="DQ11" s="226"/>
      <c r="DR11" s="226"/>
      <c r="DS11" s="226"/>
      <c r="DT11" s="226"/>
      <c r="DU11" s="227"/>
      <c r="DV11" s="225"/>
      <c r="DW11" s="226"/>
      <c r="DX11" s="226"/>
      <c r="DY11" s="226"/>
      <c r="DZ11" s="226"/>
      <c r="EA11" s="226"/>
      <c r="EB11" s="226"/>
      <c r="EC11" s="226"/>
      <c r="ED11" s="226"/>
      <c r="EE11" s="226"/>
      <c r="EF11" s="226"/>
      <c r="EG11" s="226"/>
      <c r="EH11" s="227"/>
    </row>
    <row r="12" spans="1:138" s="61" customFormat="1" ht="52.5" customHeight="1" x14ac:dyDescent="0.3">
      <c r="A12" s="322" t="s">
        <v>37</v>
      </c>
      <c r="B12" s="323"/>
      <c r="C12" s="323"/>
      <c r="D12" s="323"/>
      <c r="E12" s="323"/>
      <c r="F12" s="324"/>
      <c r="G12" s="308" t="s">
        <v>611</v>
      </c>
      <c r="H12" s="308"/>
      <c r="I12" s="308"/>
      <c r="J12" s="308"/>
      <c r="K12" s="308"/>
      <c r="L12" s="308"/>
      <c r="M12" s="308"/>
      <c r="N12" s="308"/>
      <c r="O12" s="308"/>
      <c r="P12" s="308"/>
      <c r="Q12" s="308"/>
      <c r="R12" s="308"/>
      <c r="S12" s="308"/>
      <c r="T12" s="308"/>
      <c r="U12" s="308"/>
      <c r="V12" s="308"/>
      <c r="W12" s="308"/>
      <c r="X12" s="308"/>
      <c r="Y12" s="309"/>
      <c r="Z12" s="233">
        <v>226</v>
      </c>
      <c r="AA12" s="234"/>
      <c r="AB12" s="234"/>
      <c r="AC12" s="234"/>
      <c r="AD12" s="234"/>
      <c r="AE12" s="234"/>
      <c r="AF12" s="234"/>
      <c r="AG12" s="234"/>
      <c r="AH12" s="234"/>
      <c r="AI12" s="234"/>
      <c r="AJ12" s="234"/>
      <c r="AK12" s="234"/>
      <c r="AL12" s="234"/>
      <c r="AM12" s="235"/>
      <c r="AN12" s="233" t="s">
        <v>438</v>
      </c>
      <c r="AO12" s="234"/>
      <c r="AP12" s="234"/>
      <c r="AQ12" s="234"/>
      <c r="AR12" s="234"/>
      <c r="AS12" s="234"/>
      <c r="AT12" s="234"/>
      <c r="AU12" s="234"/>
      <c r="AV12" s="234"/>
      <c r="AW12" s="234"/>
      <c r="AX12" s="234"/>
      <c r="AY12" s="234"/>
      <c r="AZ12" s="234"/>
      <c r="BA12" s="235"/>
      <c r="BB12" s="233" t="s">
        <v>438</v>
      </c>
      <c r="BC12" s="234"/>
      <c r="BD12" s="234"/>
      <c r="BE12" s="234"/>
      <c r="BF12" s="234"/>
      <c r="BG12" s="234"/>
      <c r="BH12" s="234"/>
      <c r="BI12" s="234"/>
      <c r="BJ12" s="234"/>
      <c r="BK12" s="234"/>
      <c r="BL12" s="234"/>
      <c r="BM12" s="234"/>
      <c r="BN12" s="234"/>
      <c r="BO12" s="234"/>
      <c r="BP12" s="225">
        <f>CD12+CR12+DI12</f>
        <v>53845.919999999998</v>
      </c>
      <c r="BQ12" s="226"/>
      <c r="BR12" s="226"/>
      <c r="BS12" s="226"/>
      <c r="BT12" s="226"/>
      <c r="BU12" s="226"/>
      <c r="BV12" s="226"/>
      <c r="BW12" s="226"/>
      <c r="BX12" s="226"/>
      <c r="BY12" s="226"/>
      <c r="BZ12" s="226"/>
      <c r="CA12" s="226"/>
      <c r="CB12" s="226"/>
      <c r="CC12" s="227"/>
      <c r="CD12" s="225">
        <f>CD14</f>
        <v>53845.919999999998</v>
      </c>
      <c r="CE12" s="226"/>
      <c r="CF12" s="226"/>
      <c r="CG12" s="226"/>
      <c r="CH12" s="226"/>
      <c r="CI12" s="226"/>
      <c r="CJ12" s="226"/>
      <c r="CK12" s="226"/>
      <c r="CL12" s="226"/>
      <c r="CM12" s="226"/>
      <c r="CN12" s="226"/>
      <c r="CO12" s="226"/>
      <c r="CP12" s="226"/>
      <c r="CQ12" s="227"/>
      <c r="CR12" s="225">
        <v>0</v>
      </c>
      <c r="CS12" s="226"/>
      <c r="CT12" s="226"/>
      <c r="CU12" s="226"/>
      <c r="CV12" s="226"/>
      <c r="CW12" s="226"/>
      <c r="CX12" s="226"/>
      <c r="CY12" s="226"/>
      <c r="CZ12" s="226"/>
      <c r="DA12" s="226"/>
      <c r="DB12" s="226"/>
      <c r="DC12" s="226"/>
      <c r="DD12" s="226"/>
      <c r="DE12" s="226"/>
      <c r="DF12" s="226"/>
      <c r="DG12" s="226"/>
      <c r="DH12" s="226"/>
      <c r="DI12" s="225">
        <v>0</v>
      </c>
      <c r="DJ12" s="226"/>
      <c r="DK12" s="226"/>
      <c r="DL12" s="226"/>
      <c r="DM12" s="226"/>
      <c r="DN12" s="226"/>
      <c r="DO12" s="226"/>
      <c r="DP12" s="226"/>
      <c r="DQ12" s="226"/>
      <c r="DR12" s="226"/>
      <c r="DS12" s="226"/>
      <c r="DT12" s="226"/>
      <c r="DU12" s="227"/>
      <c r="DV12" s="225"/>
      <c r="DW12" s="226"/>
      <c r="DX12" s="226"/>
      <c r="DY12" s="226"/>
      <c r="DZ12" s="226"/>
      <c r="EA12" s="226"/>
      <c r="EB12" s="226"/>
      <c r="EC12" s="226"/>
      <c r="ED12" s="226"/>
      <c r="EE12" s="226"/>
      <c r="EF12" s="226"/>
      <c r="EG12" s="226"/>
      <c r="EH12" s="227"/>
    </row>
    <row r="13" spans="1:138" s="61" customFormat="1" ht="13.5" customHeight="1" x14ac:dyDescent="0.3">
      <c r="A13" s="322" t="s">
        <v>321</v>
      </c>
      <c r="B13" s="323"/>
      <c r="C13" s="323"/>
      <c r="D13" s="323"/>
      <c r="E13" s="323"/>
      <c r="F13" s="324"/>
      <c r="G13" s="308" t="s">
        <v>612</v>
      </c>
      <c r="H13" s="308"/>
      <c r="I13" s="308"/>
      <c r="J13" s="308"/>
      <c r="K13" s="308"/>
      <c r="L13" s="308"/>
      <c r="M13" s="308"/>
      <c r="N13" s="308"/>
      <c r="O13" s="308"/>
      <c r="P13" s="308"/>
      <c r="Q13" s="308"/>
      <c r="R13" s="308"/>
      <c r="S13" s="308"/>
      <c r="T13" s="308"/>
      <c r="U13" s="308"/>
      <c r="V13" s="308"/>
      <c r="W13" s="308"/>
      <c r="X13" s="308"/>
      <c r="Y13" s="309"/>
      <c r="Z13" s="233" t="s">
        <v>438</v>
      </c>
      <c r="AA13" s="234"/>
      <c r="AB13" s="234"/>
      <c r="AC13" s="234"/>
      <c r="AD13" s="234"/>
      <c r="AE13" s="234"/>
      <c r="AF13" s="234"/>
      <c r="AG13" s="234"/>
      <c r="AH13" s="234"/>
      <c r="AI13" s="234"/>
      <c r="AJ13" s="234"/>
      <c r="AK13" s="234"/>
      <c r="AL13" s="234"/>
      <c r="AM13" s="235"/>
      <c r="AN13" s="233" t="s">
        <v>438</v>
      </c>
      <c r="AO13" s="234"/>
      <c r="AP13" s="234"/>
      <c r="AQ13" s="234"/>
      <c r="AR13" s="234"/>
      <c r="AS13" s="234"/>
      <c r="AT13" s="234"/>
      <c r="AU13" s="234"/>
      <c r="AV13" s="234"/>
      <c r="AW13" s="234"/>
      <c r="AX13" s="234"/>
      <c r="AY13" s="234"/>
      <c r="AZ13" s="234"/>
      <c r="BA13" s="235"/>
      <c r="BB13" s="233" t="s">
        <v>438</v>
      </c>
      <c r="BC13" s="234"/>
      <c r="BD13" s="234"/>
      <c r="BE13" s="234"/>
      <c r="BF13" s="234"/>
      <c r="BG13" s="234"/>
      <c r="BH13" s="234"/>
      <c r="BI13" s="234"/>
      <c r="BJ13" s="234"/>
      <c r="BK13" s="234"/>
      <c r="BL13" s="234"/>
      <c r="BM13" s="234"/>
      <c r="BN13" s="234"/>
      <c r="BO13" s="234"/>
      <c r="BP13" s="233" t="s">
        <v>438</v>
      </c>
      <c r="BQ13" s="234"/>
      <c r="BR13" s="234"/>
      <c r="BS13" s="234"/>
      <c r="BT13" s="234"/>
      <c r="BU13" s="234"/>
      <c r="BV13" s="234"/>
      <c r="BW13" s="234"/>
      <c r="BX13" s="234"/>
      <c r="BY13" s="234"/>
      <c r="BZ13" s="234"/>
      <c r="CA13" s="234"/>
      <c r="CB13" s="234"/>
      <c r="CC13" s="235"/>
      <c r="CD13" s="225" t="s">
        <v>438</v>
      </c>
      <c r="CE13" s="226"/>
      <c r="CF13" s="226"/>
      <c r="CG13" s="226"/>
      <c r="CH13" s="226"/>
      <c r="CI13" s="226"/>
      <c r="CJ13" s="226"/>
      <c r="CK13" s="226"/>
      <c r="CL13" s="226"/>
      <c r="CM13" s="226"/>
      <c r="CN13" s="226"/>
      <c r="CO13" s="226"/>
      <c r="CP13" s="226"/>
      <c r="CQ13" s="227"/>
      <c r="CR13" s="225" t="s">
        <v>438</v>
      </c>
      <c r="CS13" s="226"/>
      <c r="CT13" s="226"/>
      <c r="CU13" s="226"/>
      <c r="CV13" s="226"/>
      <c r="CW13" s="226"/>
      <c r="CX13" s="226"/>
      <c r="CY13" s="226"/>
      <c r="CZ13" s="226"/>
      <c r="DA13" s="226"/>
      <c r="DB13" s="226"/>
      <c r="DC13" s="226"/>
      <c r="DD13" s="226"/>
      <c r="DE13" s="226"/>
      <c r="DF13" s="226"/>
      <c r="DG13" s="226"/>
      <c r="DH13" s="226"/>
      <c r="DI13" s="225" t="s">
        <v>438</v>
      </c>
      <c r="DJ13" s="226"/>
      <c r="DK13" s="226"/>
      <c r="DL13" s="226"/>
      <c r="DM13" s="226"/>
      <c r="DN13" s="226"/>
      <c r="DO13" s="226"/>
      <c r="DP13" s="226"/>
      <c r="DQ13" s="226"/>
      <c r="DR13" s="226"/>
      <c r="DS13" s="226"/>
      <c r="DT13" s="226"/>
      <c r="DU13" s="227"/>
      <c r="DV13" s="225" t="s">
        <v>438</v>
      </c>
      <c r="DW13" s="226"/>
      <c r="DX13" s="226"/>
      <c r="DY13" s="226"/>
      <c r="DZ13" s="226"/>
      <c r="EA13" s="226"/>
      <c r="EB13" s="226"/>
      <c r="EC13" s="226"/>
      <c r="ED13" s="226"/>
      <c r="EE13" s="226"/>
      <c r="EF13" s="226"/>
      <c r="EG13" s="226"/>
      <c r="EH13" s="227"/>
    </row>
    <row r="14" spans="1:138" s="61" customFormat="1" ht="13.5" customHeight="1" x14ac:dyDescent="0.3">
      <c r="A14" s="326"/>
      <c r="B14" s="327"/>
      <c r="C14" s="327"/>
      <c r="D14" s="327"/>
      <c r="E14" s="327"/>
      <c r="F14" s="328"/>
      <c r="G14" s="401" t="s">
        <v>613</v>
      </c>
      <c r="H14" s="401"/>
      <c r="I14" s="401"/>
      <c r="J14" s="401"/>
      <c r="K14" s="401"/>
      <c r="L14" s="401"/>
      <c r="M14" s="401"/>
      <c r="N14" s="401"/>
      <c r="O14" s="401"/>
      <c r="P14" s="401"/>
      <c r="Q14" s="401"/>
      <c r="R14" s="401"/>
      <c r="S14" s="401"/>
      <c r="T14" s="401"/>
      <c r="U14" s="401"/>
      <c r="V14" s="401"/>
      <c r="W14" s="401"/>
      <c r="X14" s="401"/>
      <c r="Y14" s="402"/>
      <c r="Z14" s="225">
        <v>226</v>
      </c>
      <c r="AA14" s="226"/>
      <c r="AB14" s="226"/>
      <c r="AC14" s="226"/>
      <c r="AD14" s="226"/>
      <c r="AE14" s="226"/>
      <c r="AF14" s="226"/>
      <c r="AG14" s="226"/>
      <c r="AH14" s="226"/>
      <c r="AI14" s="226"/>
      <c r="AJ14" s="226"/>
      <c r="AK14" s="226"/>
      <c r="AL14" s="226"/>
      <c r="AM14" s="227"/>
      <c r="AN14" s="225">
        <v>1</v>
      </c>
      <c r="AO14" s="226"/>
      <c r="AP14" s="226"/>
      <c r="AQ14" s="226"/>
      <c r="AR14" s="226"/>
      <c r="AS14" s="226"/>
      <c r="AT14" s="226"/>
      <c r="AU14" s="226"/>
      <c r="AV14" s="226"/>
      <c r="AW14" s="226"/>
      <c r="AX14" s="226"/>
      <c r="AY14" s="226"/>
      <c r="AZ14" s="226"/>
      <c r="BA14" s="227"/>
      <c r="BB14" s="225">
        <v>53845.919999999998</v>
      </c>
      <c r="BC14" s="226"/>
      <c r="BD14" s="226"/>
      <c r="BE14" s="226"/>
      <c r="BF14" s="226"/>
      <c r="BG14" s="226"/>
      <c r="BH14" s="226"/>
      <c r="BI14" s="226"/>
      <c r="BJ14" s="226"/>
      <c r="BK14" s="226"/>
      <c r="BL14" s="226"/>
      <c r="BM14" s="226"/>
      <c r="BN14" s="226"/>
      <c r="BO14" s="226"/>
      <c r="BP14" s="225">
        <f>AN14*BB14</f>
        <v>53845.919999999998</v>
      </c>
      <c r="BQ14" s="226"/>
      <c r="BR14" s="226"/>
      <c r="BS14" s="226"/>
      <c r="BT14" s="226"/>
      <c r="BU14" s="226"/>
      <c r="BV14" s="226"/>
      <c r="BW14" s="226"/>
      <c r="BX14" s="226"/>
      <c r="BY14" s="226"/>
      <c r="BZ14" s="226"/>
      <c r="CA14" s="226"/>
      <c r="CB14" s="226"/>
      <c r="CC14" s="227"/>
      <c r="CD14" s="225">
        <v>53845.919999999998</v>
      </c>
      <c r="CE14" s="226"/>
      <c r="CF14" s="226"/>
      <c r="CG14" s="226"/>
      <c r="CH14" s="226"/>
      <c r="CI14" s="226"/>
      <c r="CJ14" s="226"/>
      <c r="CK14" s="226"/>
      <c r="CL14" s="226"/>
      <c r="CM14" s="226"/>
      <c r="CN14" s="226"/>
      <c r="CO14" s="226"/>
      <c r="CP14" s="226"/>
      <c r="CQ14" s="227"/>
      <c r="CR14" s="225">
        <v>0</v>
      </c>
      <c r="CS14" s="407"/>
      <c r="CT14" s="407"/>
      <c r="CU14" s="407"/>
      <c r="CV14" s="407"/>
      <c r="CW14" s="407"/>
      <c r="CX14" s="407"/>
      <c r="CY14" s="407"/>
      <c r="CZ14" s="407"/>
      <c r="DA14" s="407"/>
      <c r="DB14" s="407"/>
      <c r="DC14" s="407"/>
      <c r="DD14" s="407"/>
      <c r="DE14" s="407"/>
      <c r="DF14" s="407"/>
      <c r="DG14" s="407"/>
      <c r="DH14" s="407"/>
      <c r="DI14" s="225">
        <v>0</v>
      </c>
      <c r="DJ14" s="226"/>
      <c r="DK14" s="226"/>
      <c r="DL14" s="226"/>
      <c r="DM14" s="226"/>
      <c r="DN14" s="226"/>
      <c r="DO14" s="226"/>
      <c r="DP14" s="226"/>
      <c r="DQ14" s="226"/>
      <c r="DR14" s="226"/>
      <c r="DS14" s="226"/>
      <c r="DT14" s="226"/>
      <c r="DU14" s="227"/>
      <c r="DV14" s="225"/>
      <c r="DW14" s="226"/>
      <c r="DX14" s="226"/>
      <c r="DY14" s="226"/>
      <c r="DZ14" s="226"/>
      <c r="EA14" s="226"/>
      <c r="EB14" s="226"/>
      <c r="EC14" s="226"/>
      <c r="ED14" s="226"/>
      <c r="EE14" s="226"/>
      <c r="EF14" s="226"/>
      <c r="EG14" s="226"/>
      <c r="EH14" s="227"/>
    </row>
    <row r="15" spans="1:138" s="61" customFormat="1" ht="33" customHeight="1" x14ac:dyDescent="0.3">
      <c r="A15" s="326" t="s">
        <v>38</v>
      </c>
      <c r="B15" s="327"/>
      <c r="C15" s="327"/>
      <c r="D15" s="327"/>
      <c r="E15" s="327"/>
      <c r="F15" s="328"/>
      <c r="G15" s="401" t="s">
        <v>614</v>
      </c>
      <c r="H15" s="401"/>
      <c r="I15" s="401"/>
      <c r="J15" s="401"/>
      <c r="K15" s="401"/>
      <c r="L15" s="401"/>
      <c r="M15" s="401"/>
      <c r="N15" s="401"/>
      <c r="O15" s="401"/>
      <c r="P15" s="401"/>
      <c r="Q15" s="401"/>
      <c r="R15" s="401"/>
      <c r="S15" s="401"/>
      <c r="T15" s="401"/>
      <c r="U15" s="401"/>
      <c r="V15" s="401"/>
      <c r="W15" s="401"/>
      <c r="X15" s="401"/>
      <c r="Y15" s="402"/>
      <c r="Z15" s="225">
        <v>226</v>
      </c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  <c r="AM15" s="227"/>
      <c r="AN15" s="225">
        <v>1</v>
      </c>
      <c r="AO15" s="226"/>
      <c r="AP15" s="226"/>
      <c r="AQ15" s="226"/>
      <c r="AR15" s="226"/>
      <c r="AS15" s="226"/>
      <c r="AT15" s="226"/>
      <c r="AU15" s="226"/>
      <c r="AV15" s="226"/>
      <c r="AW15" s="226"/>
      <c r="AX15" s="226"/>
      <c r="AY15" s="226"/>
      <c r="AZ15" s="226"/>
      <c r="BA15" s="227"/>
      <c r="BB15" s="236">
        <f>BB17</f>
        <v>2750015.59</v>
      </c>
      <c r="BC15" s="226"/>
      <c r="BD15" s="226"/>
      <c r="BE15" s="226"/>
      <c r="BF15" s="226"/>
      <c r="BG15" s="226"/>
      <c r="BH15" s="226"/>
      <c r="BI15" s="226"/>
      <c r="BJ15" s="226"/>
      <c r="BK15" s="226"/>
      <c r="BL15" s="226"/>
      <c r="BM15" s="226"/>
      <c r="BN15" s="226"/>
      <c r="BO15" s="226"/>
      <c r="BP15" s="225">
        <f>AN15*BB15</f>
        <v>2750015.59</v>
      </c>
      <c r="BQ15" s="226"/>
      <c r="BR15" s="226"/>
      <c r="BS15" s="226"/>
      <c r="BT15" s="226"/>
      <c r="BU15" s="226"/>
      <c r="BV15" s="226"/>
      <c r="BW15" s="226"/>
      <c r="BX15" s="226"/>
      <c r="BY15" s="226"/>
      <c r="BZ15" s="226"/>
      <c r="CA15" s="226"/>
      <c r="CB15" s="226"/>
      <c r="CC15" s="227"/>
      <c r="CD15" s="225">
        <f>CD17</f>
        <v>2750015.59</v>
      </c>
      <c r="CE15" s="226"/>
      <c r="CF15" s="226"/>
      <c r="CG15" s="226"/>
      <c r="CH15" s="226"/>
      <c r="CI15" s="226"/>
      <c r="CJ15" s="226"/>
      <c r="CK15" s="226"/>
      <c r="CL15" s="226"/>
      <c r="CM15" s="226"/>
      <c r="CN15" s="226"/>
      <c r="CO15" s="226"/>
      <c r="CP15" s="226"/>
      <c r="CQ15" s="227"/>
      <c r="CR15" s="225">
        <v>0</v>
      </c>
      <c r="CS15" s="407"/>
      <c r="CT15" s="407"/>
      <c r="CU15" s="407"/>
      <c r="CV15" s="407"/>
      <c r="CW15" s="407"/>
      <c r="CX15" s="407"/>
      <c r="CY15" s="407"/>
      <c r="CZ15" s="407"/>
      <c r="DA15" s="407"/>
      <c r="DB15" s="407"/>
      <c r="DC15" s="407"/>
      <c r="DD15" s="407"/>
      <c r="DE15" s="407"/>
      <c r="DF15" s="407"/>
      <c r="DG15" s="407"/>
      <c r="DH15" s="407"/>
      <c r="DI15" s="225">
        <v>0</v>
      </c>
      <c r="DJ15" s="226"/>
      <c r="DK15" s="226"/>
      <c r="DL15" s="226"/>
      <c r="DM15" s="226"/>
      <c r="DN15" s="226"/>
      <c r="DO15" s="226"/>
      <c r="DP15" s="226"/>
      <c r="DQ15" s="226"/>
      <c r="DR15" s="226"/>
      <c r="DS15" s="226"/>
      <c r="DT15" s="226"/>
      <c r="DU15" s="227"/>
      <c r="DV15" s="225"/>
      <c r="DW15" s="226"/>
      <c r="DX15" s="226"/>
      <c r="DY15" s="226"/>
      <c r="DZ15" s="226"/>
      <c r="EA15" s="226"/>
      <c r="EB15" s="226"/>
      <c r="EC15" s="226"/>
      <c r="ED15" s="226"/>
      <c r="EE15" s="226"/>
      <c r="EF15" s="226"/>
      <c r="EG15" s="226"/>
      <c r="EH15" s="227"/>
    </row>
    <row r="16" spans="1:138" s="61" customFormat="1" ht="13.5" customHeight="1" x14ac:dyDescent="0.3">
      <c r="A16" s="326" t="s">
        <v>286</v>
      </c>
      <c r="B16" s="327"/>
      <c r="C16" s="327"/>
      <c r="D16" s="327"/>
      <c r="E16" s="327"/>
      <c r="F16" s="328"/>
      <c r="G16" s="401" t="s">
        <v>521</v>
      </c>
      <c r="H16" s="401"/>
      <c r="I16" s="401"/>
      <c r="J16" s="401"/>
      <c r="K16" s="401"/>
      <c r="L16" s="401"/>
      <c r="M16" s="401"/>
      <c r="N16" s="401"/>
      <c r="O16" s="401"/>
      <c r="P16" s="401"/>
      <c r="Q16" s="401"/>
      <c r="R16" s="401"/>
      <c r="S16" s="401"/>
      <c r="T16" s="401"/>
      <c r="U16" s="401"/>
      <c r="V16" s="401"/>
      <c r="W16" s="401"/>
      <c r="X16" s="401"/>
      <c r="Y16" s="402"/>
      <c r="Z16" s="225" t="s">
        <v>438</v>
      </c>
      <c r="AA16" s="226"/>
      <c r="AB16" s="226"/>
      <c r="AC16" s="226"/>
      <c r="AD16" s="226"/>
      <c r="AE16" s="226"/>
      <c r="AF16" s="226"/>
      <c r="AG16" s="226"/>
      <c r="AH16" s="226"/>
      <c r="AI16" s="226"/>
      <c r="AJ16" s="226"/>
      <c r="AK16" s="226"/>
      <c r="AL16" s="226"/>
      <c r="AM16" s="227"/>
      <c r="AN16" s="225" t="s">
        <v>438</v>
      </c>
      <c r="AO16" s="226"/>
      <c r="AP16" s="226"/>
      <c r="AQ16" s="226"/>
      <c r="AR16" s="226"/>
      <c r="AS16" s="226"/>
      <c r="AT16" s="226"/>
      <c r="AU16" s="226"/>
      <c r="AV16" s="226"/>
      <c r="AW16" s="226"/>
      <c r="AX16" s="226"/>
      <c r="AY16" s="226"/>
      <c r="AZ16" s="226"/>
      <c r="BA16" s="227"/>
      <c r="BB16" s="225" t="s">
        <v>438</v>
      </c>
      <c r="BC16" s="226"/>
      <c r="BD16" s="226"/>
      <c r="BE16" s="226"/>
      <c r="BF16" s="226"/>
      <c r="BG16" s="226"/>
      <c r="BH16" s="226"/>
      <c r="BI16" s="226"/>
      <c r="BJ16" s="226"/>
      <c r="BK16" s="226"/>
      <c r="BL16" s="226"/>
      <c r="BM16" s="226"/>
      <c r="BN16" s="226"/>
      <c r="BO16" s="226"/>
      <c r="BP16" s="225" t="s">
        <v>438</v>
      </c>
      <c r="BQ16" s="226"/>
      <c r="BR16" s="226"/>
      <c r="BS16" s="226"/>
      <c r="BT16" s="226"/>
      <c r="BU16" s="226"/>
      <c r="BV16" s="226"/>
      <c r="BW16" s="226"/>
      <c r="BX16" s="226"/>
      <c r="BY16" s="226"/>
      <c r="BZ16" s="226"/>
      <c r="CA16" s="226"/>
      <c r="CB16" s="226"/>
      <c r="CC16" s="227"/>
      <c r="CD16" s="225" t="s">
        <v>438</v>
      </c>
      <c r="CE16" s="226"/>
      <c r="CF16" s="226"/>
      <c r="CG16" s="226"/>
      <c r="CH16" s="226"/>
      <c r="CI16" s="226"/>
      <c r="CJ16" s="226"/>
      <c r="CK16" s="226"/>
      <c r="CL16" s="226"/>
      <c r="CM16" s="226"/>
      <c r="CN16" s="226"/>
      <c r="CO16" s="226"/>
      <c r="CP16" s="226"/>
      <c r="CQ16" s="227"/>
      <c r="CR16" s="225" t="s">
        <v>438</v>
      </c>
      <c r="CS16" s="407"/>
      <c r="CT16" s="407"/>
      <c r="CU16" s="407"/>
      <c r="CV16" s="407"/>
      <c r="CW16" s="407"/>
      <c r="CX16" s="407"/>
      <c r="CY16" s="407"/>
      <c r="CZ16" s="407"/>
      <c r="DA16" s="407"/>
      <c r="DB16" s="407"/>
      <c r="DC16" s="407"/>
      <c r="DD16" s="407"/>
      <c r="DE16" s="407"/>
      <c r="DF16" s="407"/>
      <c r="DG16" s="407"/>
      <c r="DH16" s="407"/>
      <c r="DI16" s="225" t="s">
        <v>438</v>
      </c>
      <c r="DJ16" s="226"/>
      <c r="DK16" s="226"/>
      <c r="DL16" s="226"/>
      <c r="DM16" s="226"/>
      <c r="DN16" s="226"/>
      <c r="DO16" s="226"/>
      <c r="DP16" s="226"/>
      <c r="DQ16" s="226"/>
      <c r="DR16" s="226"/>
      <c r="DS16" s="226"/>
      <c r="DT16" s="226"/>
      <c r="DU16" s="227"/>
      <c r="DV16" s="225"/>
      <c r="DW16" s="226"/>
      <c r="DX16" s="226"/>
      <c r="DY16" s="226"/>
      <c r="DZ16" s="226"/>
      <c r="EA16" s="226"/>
      <c r="EB16" s="226"/>
      <c r="EC16" s="226"/>
      <c r="ED16" s="226"/>
      <c r="EE16" s="226"/>
      <c r="EF16" s="226"/>
      <c r="EG16" s="226"/>
      <c r="EH16" s="227"/>
    </row>
    <row r="17" spans="1:138" s="61" customFormat="1" ht="52.2" customHeight="1" x14ac:dyDescent="0.3">
      <c r="A17" s="326"/>
      <c r="B17" s="327"/>
      <c r="C17" s="327"/>
      <c r="D17" s="327"/>
      <c r="E17" s="327"/>
      <c r="F17" s="328"/>
      <c r="G17" s="401" t="s">
        <v>615</v>
      </c>
      <c r="H17" s="401"/>
      <c r="I17" s="401"/>
      <c r="J17" s="401"/>
      <c r="K17" s="401"/>
      <c r="L17" s="401"/>
      <c r="M17" s="401"/>
      <c r="N17" s="401"/>
      <c r="O17" s="401"/>
      <c r="P17" s="401"/>
      <c r="Q17" s="401"/>
      <c r="R17" s="401"/>
      <c r="S17" s="401"/>
      <c r="T17" s="401"/>
      <c r="U17" s="401"/>
      <c r="V17" s="401"/>
      <c r="W17" s="401"/>
      <c r="X17" s="401"/>
      <c r="Y17" s="402"/>
      <c r="Z17" s="225">
        <v>226</v>
      </c>
      <c r="AA17" s="226"/>
      <c r="AB17" s="226"/>
      <c r="AC17" s="226"/>
      <c r="AD17" s="226"/>
      <c r="AE17" s="226"/>
      <c r="AF17" s="226"/>
      <c r="AG17" s="226"/>
      <c r="AH17" s="226"/>
      <c r="AI17" s="226"/>
      <c r="AJ17" s="226"/>
      <c r="AK17" s="226"/>
      <c r="AL17" s="226"/>
      <c r="AM17" s="227"/>
      <c r="AN17" s="225">
        <v>1</v>
      </c>
      <c r="AO17" s="226"/>
      <c r="AP17" s="226"/>
      <c r="AQ17" s="226"/>
      <c r="AR17" s="226"/>
      <c r="AS17" s="226"/>
      <c r="AT17" s="226"/>
      <c r="AU17" s="226"/>
      <c r="AV17" s="226"/>
      <c r="AW17" s="226"/>
      <c r="AX17" s="226"/>
      <c r="AY17" s="226"/>
      <c r="AZ17" s="226"/>
      <c r="BA17" s="227"/>
      <c r="BB17" s="236">
        <v>2750015.59</v>
      </c>
      <c r="BC17" s="242"/>
      <c r="BD17" s="242"/>
      <c r="BE17" s="242"/>
      <c r="BF17" s="242"/>
      <c r="BG17" s="242"/>
      <c r="BH17" s="242"/>
      <c r="BI17" s="242"/>
      <c r="BJ17" s="242"/>
      <c r="BK17" s="242"/>
      <c r="BL17" s="242"/>
      <c r="BM17" s="242"/>
      <c r="BN17" s="242"/>
      <c r="BO17" s="242"/>
      <c r="BP17" s="236">
        <f>AN17*BB17</f>
        <v>2750015.59</v>
      </c>
      <c r="BQ17" s="242"/>
      <c r="BR17" s="242"/>
      <c r="BS17" s="242"/>
      <c r="BT17" s="242"/>
      <c r="BU17" s="242"/>
      <c r="BV17" s="242"/>
      <c r="BW17" s="242"/>
      <c r="BX17" s="242"/>
      <c r="BY17" s="242"/>
      <c r="BZ17" s="242"/>
      <c r="CA17" s="242"/>
      <c r="CB17" s="242"/>
      <c r="CC17" s="243"/>
      <c r="CD17" s="236">
        <f>3262000-150000-26620-335364.41</f>
        <v>2750015.59</v>
      </c>
      <c r="CE17" s="242"/>
      <c r="CF17" s="242"/>
      <c r="CG17" s="242"/>
      <c r="CH17" s="242"/>
      <c r="CI17" s="242"/>
      <c r="CJ17" s="242"/>
      <c r="CK17" s="242"/>
      <c r="CL17" s="242"/>
      <c r="CM17" s="242"/>
      <c r="CN17" s="242"/>
      <c r="CO17" s="242"/>
      <c r="CP17" s="242"/>
      <c r="CQ17" s="243"/>
      <c r="CR17" s="225">
        <v>0</v>
      </c>
      <c r="CS17" s="407"/>
      <c r="CT17" s="407"/>
      <c r="CU17" s="407"/>
      <c r="CV17" s="407"/>
      <c r="CW17" s="407"/>
      <c r="CX17" s="407"/>
      <c r="CY17" s="407"/>
      <c r="CZ17" s="407"/>
      <c r="DA17" s="407"/>
      <c r="DB17" s="407"/>
      <c r="DC17" s="407"/>
      <c r="DD17" s="407"/>
      <c r="DE17" s="407"/>
      <c r="DF17" s="407"/>
      <c r="DG17" s="407"/>
      <c r="DH17" s="407"/>
      <c r="DI17" s="225">
        <v>0</v>
      </c>
      <c r="DJ17" s="226"/>
      <c r="DK17" s="226"/>
      <c r="DL17" s="226"/>
      <c r="DM17" s="226"/>
      <c r="DN17" s="226"/>
      <c r="DO17" s="226"/>
      <c r="DP17" s="226"/>
      <c r="DQ17" s="226"/>
      <c r="DR17" s="226"/>
      <c r="DS17" s="226"/>
      <c r="DT17" s="226"/>
      <c r="DU17" s="227"/>
      <c r="DV17" s="225"/>
      <c r="DW17" s="226"/>
      <c r="DX17" s="226"/>
      <c r="DY17" s="226"/>
      <c r="DZ17" s="226"/>
      <c r="EA17" s="226"/>
      <c r="EB17" s="226"/>
      <c r="EC17" s="226"/>
      <c r="ED17" s="226"/>
      <c r="EE17" s="226"/>
      <c r="EF17" s="226"/>
      <c r="EG17" s="226"/>
      <c r="EH17" s="227"/>
    </row>
    <row r="18" spans="1:138" s="61" customFormat="1" ht="52.2" customHeight="1" x14ac:dyDescent="0.3">
      <c r="A18" s="326" t="s">
        <v>39</v>
      </c>
      <c r="B18" s="327"/>
      <c r="C18" s="327"/>
      <c r="D18" s="327"/>
      <c r="E18" s="327"/>
      <c r="F18" s="328"/>
      <c r="G18" s="401" t="s">
        <v>616</v>
      </c>
      <c r="H18" s="401"/>
      <c r="I18" s="401"/>
      <c r="J18" s="401"/>
      <c r="K18" s="401"/>
      <c r="L18" s="401"/>
      <c r="M18" s="401"/>
      <c r="N18" s="401"/>
      <c r="O18" s="401"/>
      <c r="P18" s="401"/>
      <c r="Q18" s="401"/>
      <c r="R18" s="401"/>
      <c r="S18" s="401"/>
      <c r="T18" s="401"/>
      <c r="U18" s="401"/>
      <c r="V18" s="401"/>
      <c r="W18" s="401"/>
      <c r="X18" s="401"/>
      <c r="Y18" s="402"/>
      <c r="Z18" s="225">
        <v>226</v>
      </c>
      <c r="AA18" s="226"/>
      <c r="AB18" s="226"/>
      <c r="AC18" s="226"/>
      <c r="AD18" s="226"/>
      <c r="AE18" s="226"/>
      <c r="AF18" s="226"/>
      <c r="AG18" s="226"/>
      <c r="AH18" s="226"/>
      <c r="AI18" s="226"/>
      <c r="AJ18" s="226"/>
      <c r="AK18" s="226"/>
      <c r="AL18" s="226"/>
      <c r="AM18" s="227"/>
      <c r="AN18" s="225" t="s">
        <v>438</v>
      </c>
      <c r="AO18" s="226"/>
      <c r="AP18" s="226"/>
      <c r="AQ18" s="226"/>
      <c r="AR18" s="226"/>
      <c r="AS18" s="226"/>
      <c r="AT18" s="226"/>
      <c r="AU18" s="226"/>
      <c r="AV18" s="226"/>
      <c r="AW18" s="226"/>
      <c r="AX18" s="226"/>
      <c r="AY18" s="226"/>
      <c r="AZ18" s="226"/>
      <c r="BA18" s="227"/>
      <c r="BB18" s="236" t="s">
        <v>438</v>
      </c>
      <c r="BC18" s="242"/>
      <c r="BD18" s="242"/>
      <c r="BE18" s="242"/>
      <c r="BF18" s="242"/>
      <c r="BG18" s="242"/>
      <c r="BH18" s="242"/>
      <c r="BI18" s="242"/>
      <c r="BJ18" s="242"/>
      <c r="BK18" s="242"/>
      <c r="BL18" s="242"/>
      <c r="BM18" s="242"/>
      <c r="BN18" s="242"/>
      <c r="BO18" s="242"/>
      <c r="BP18" s="236">
        <f>BP19+BP20</f>
        <v>334400</v>
      </c>
      <c r="BQ18" s="242"/>
      <c r="BR18" s="242"/>
      <c r="BS18" s="242"/>
      <c r="BT18" s="242"/>
      <c r="BU18" s="242"/>
      <c r="BV18" s="242"/>
      <c r="BW18" s="242"/>
      <c r="BX18" s="242"/>
      <c r="BY18" s="242"/>
      <c r="BZ18" s="242"/>
      <c r="CA18" s="242"/>
      <c r="CB18" s="242"/>
      <c r="CC18" s="243"/>
      <c r="CD18" s="236">
        <f>CD19+CD20</f>
        <v>334400</v>
      </c>
      <c r="CE18" s="242"/>
      <c r="CF18" s="242"/>
      <c r="CG18" s="242"/>
      <c r="CH18" s="242"/>
      <c r="CI18" s="242"/>
      <c r="CJ18" s="242"/>
      <c r="CK18" s="242"/>
      <c r="CL18" s="242"/>
      <c r="CM18" s="242"/>
      <c r="CN18" s="242"/>
      <c r="CO18" s="242"/>
      <c r="CP18" s="242"/>
      <c r="CQ18" s="243"/>
      <c r="CR18" s="225">
        <v>0</v>
      </c>
      <c r="CS18" s="407"/>
      <c r="CT18" s="407"/>
      <c r="CU18" s="407"/>
      <c r="CV18" s="407"/>
      <c r="CW18" s="407"/>
      <c r="CX18" s="407"/>
      <c r="CY18" s="407"/>
      <c r="CZ18" s="407"/>
      <c r="DA18" s="407"/>
      <c r="DB18" s="407"/>
      <c r="DC18" s="407"/>
      <c r="DD18" s="407"/>
      <c r="DE18" s="407"/>
      <c r="DF18" s="407"/>
      <c r="DG18" s="407"/>
      <c r="DH18" s="407"/>
      <c r="DI18" s="225">
        <v>0</v>
      </c>
      <c r="DJ18" s="226"/>
      <c r="DK18" s="226"/>
      <c r="DL18" s="226"/>
      <c r="DM18" s="226"/>
      <c r="DN18" s="226"/>
      <c r="DO18" s="226"/>
      <c r="DP18" s="226"/>
      <c r="DQ18" s="226"/>
      <c r="DR18" s="226"/>
      <c r="DS18" s="226"/>
      <c r="DT18" s="226"/>
      <c r="DU18" s="227"/>
      <c r="DV18" s="225"/>
      <c r="DW18" s="226"/>
      <c r="DX18" s="226"/>
      <c r="DY18" s="226"/>
      <c r="DZ18" s="226"/>
      <c r="EA18" s="226"/>
      <c r="EB18" s="226"/>
      <c r="EC18" s="226"/>
      <c r="ED18" s="226"/>
      <c r="EE18" s="226"/>
      <c r="EF18" s="226"/>
      <c r="EG18" s="226"/>
      <c r="EH18" s="227"/>
    </row>
    <row r="19" spans="1:138" s="61" customFormat="1" ht="52.2" customHeight="1" x14ac:dyDescent="0.3">
      <c r="A19" s="326" t="s">
        <v>617</v>
      </c>
      <c r="B19" s="327"/>
      <c r="C19" s="327"/>
      <c r="D19" s="327"/>
      <c r="E19" s="327"/>
      <c r="F19" s="328"/>
      <c r="G19" s="401" t="s">
        <v>618</v>
      </c>
      <c r="H19" s="401"/>
      <c r="I19" s="401"/>
      <c r="J19" s="401"/>
      <c r="K19" s="401"/>
      <c r="L19" s="401"/>
      <c r="M19" s="401"/>
      <c r="N19" s="401"/>
      <c r="O19" s="401"/>
      <c r="P19" s="401"/>
      <c r="Q19" s="401"/>
      <c r="R19" s="401"/>
      <c r="S19" s="401"/>
      <c r="T19" s="401"/>
      <c r="U19" s="401"/>
      <c r="V19" s="401"/>
      <c r="W19" s="401"/>
      <c r="X19" s="401"/>
      <c r="Y19" s="402"/>
      <c r="Z19" s="225">
        <v>226</v>
      </c>
      <c r="AA19" s="226"/>
      <c r="AB19" s="226"/>
      <c r="AC19" s="226"/>
      <c r="AD19" s="226"/>
      <c r="AE19" s="226"/>
      <c r="AF19" s="226"/>
      <c r="AG19" s="226"/>
      <c r="AH19" s="226"/>
      <c r="AI19" s="226"/>
      <c r="AJ19" s="226"/>
      <c r="AK19" s="226"/>
      <c r="AL19" s="226"/>
      <c r="AM19" s="227"/>
      <c r="AN19" s="225">
        <v>1</v>
      </c>
      <c r="AO19" s="226"/>
      <c r="AP19" s="226"/>
      <c r="AQ19" s="226"/>
      <c r="AR19" s="226"/>
      <c r="AS19" s="226"/>
      <c r="AT19" s="226"/>
      <c r="AU19" s="226"/>
      <c r="AV19" s="226"/>
      <c r="AW19" s="226"/>
      <c r="AX19" s="226"/>
      <c r="AY19" s="226"/>
      <c r="AZ19" s="226"/>
      <c r="BA19" s="227"/>
      <c r="BB19" s="236">
        <v>304000</v>
      </c>
      <c r="BC19" s="242"/>
      <c r="BD19" s="242"/>
      <c r="BE19" s="242"/>
      <c r="BF19" s="242"/>
      <c r="BG19" s="242"/>
      <c r="BH19" s="242"/>
      <c r="BI19" s="242"/>
      <c r="BJ19" s="242"/>
      <c r="BK19" s="242"/>
      <c r="BL19" s="242"/>
      <c r="BM19" s="242"/>
      <c r="BN19" s="242"/>
      <c r="BO19" s="242"/>
      <c r="BP19" s="236">
        <f>AN19*BB19</f>
        <v>304000</v>
      </c>
      <c r="BQ19" s="242"/>
      <c r="BR19" s="242"/>
      <c r="BS19" s="242"/>
      <c r="BT19" s="242"/>
      <c r="BU19" s="242"/>
      <c r="BV19" s="242"/>
      <c r="BW19" s="242"/>
      <c r="BX19" s="242"/>
      <c r="BY19" s="242"/>
      <c r="BZ19" s="242"/>
      <c r="CA19" s="242"/>
      <c r="CB19" s="242"/>
      <c r="CC19" s="243"/>
      <c r="CD19" s="236">
        <v>304000</v>
      </c>
      <c r="CE19" s="242"/>
      <c r="CF19" s="242"/>
      <c r="CG19" s="242"/>
      <c r="CH19" s="242"/>
      <c r="CI19" s="242"/>
      <c r="CJ19" s="242"/>
      <c r="CK19" s="242"/>
      <c r="CL19" s="242"/>
      <c r="CM19" s="242"/>
      <c r="CN19" s="242"/>
      <c r="CO19" s="242"/>
      <c r="CP19" s="242"/>
      <c r="CQ19" s="243"/>
      <c r="CR19" s="225">
        <v>0</v>
      </c>
      <c r="CS19" s="407"/>
      <c r="CT19" s="407"/>
      <c r="CU19" s="407"/>
      <c r="CV19" s="407"/>
      <c r="CW19" s="407"/>
      <c r="CX19" s="407"/>
      <c r="CY19" s="407"/>
      <c r="CZ19" s="407"/>
      <c r="DA19" s="407"/>
      <c r="DB19" s="407"/>
      <c r="DC19" s="407"/>
      <c r="DD19" s="407"/>
      <c r="DE19" s="407"/>
      <c r="DF19" s="407"/>
      <c r="DG19" s="407"/>
      <c r="DH19" s="407"/>
      <c r="DI19" s="225">
        <v>0</v>
      </c>
      <c r="DJ19" s="226"/>
      <c r="DK19" s="226"/>
      <c r="DL19" s="226"/>
      <c r="DM19" s="226"/>
      <c r="DN19" s="226"/>
      <c r="DO19" s="226"/>
      <c r="DP19" s="226"/>
      <c r="DQ19" s="226"/>
      <c r="DR19" s="226"/>
      <c r="DS19" s="226"/>
      <c r="DT19" s="226"/>
      <c r="DU19" s="227"/>
      <c r="DV19" s="225"/>
      <c r="DW19" s="226"/>
      <c r="DX19" s="226"/>
      <c r="DY19" s="226"/>
      <c r="DZ19" s="226"/>
      <c r="EA19" s="226"/>
      <c r="EB19" s="226"/>
      <c r="EC19" s="226"/>
      <c r="ED19" s="226"/>
      <c r="EE19" s="226"/>
      <c r="EF19" s="226"/>
      <c r="EG19" s="226"/>
      <c r="EH19" s="227"/>
    </row>
    <row r="20" spans="1:138" s="61" customFormat="1" ht="37.200000000000003" customHeight="1" x14ac:dyDescent="0.3">
      <c r="A20" s="326" t="s">
        <v>619</v>
      </c>
      <c r="B20" s="327"/>
      <c r="C20" s="327"/>
      <c r="D20" s="327"/>
      <c r="E20" s="327"/>
      <c r="F20" s="328"/>
      <c r="G20" s="401" t="s">
        <v>620</v>
      </c>
      <c r="H20" s="401"/>
      <c r="I20" s="401"/>
      <c r="J20" s="401"/>
      <c r="K20" s="401"/>
      <c r="L20" s="401"/>
      <c r="M20" s="401"/>
      <c r="N20" s="401"/>
      <c r="O20" s="401"/>
      <c r="P20" s="401"/>
      <c r="Q20" s="401"/>
      <c r="R20" s="401"/>
      <c r="S20" s="401"/>
      <c r="T20" s="401"/>
      <c r="U20" s="401"/>
      <c r="V20" s="401"/>
      <c r="W20" s="401"/>
      <c r="X20" s="401"/>
      <c r="Y20" s="402"/>
      <c r="Z20" s="225">
        <v>226</v>
      </c>
      <c r="AA20" s="226"/>
      <c r="AB20" s="226"/>
      <c r="AC20" s="226"/>
      <c r="AD20" s="226"/>
      <c r="AE20" s="226"/>
      <c r="AF20" s="226"/>
      <c r="AG20" s="226"/>
      <c r="AH20" s="226"/>
      <c r="AI20" s="226"/>
      <c r="AJ20" s="226"/>
      <c r="AK20" s="226"/>
      <c r="AL20" s="226"/>
      <c r="AM20" s="227"/>
      <c r="AN20" s="225">
        <v>1</v>
      </c>
      <c r="AO20" s="226"/>
      <c r="AP20" s="226"/>
      <c r="AQ20" s="226"/>
      <c r="AR20" s="226"/>
      <c r="AS20" s="226"/>
      <c r="AT20" s="226"/>
      <c r="AU20" s="226"/>
      <c r="AV20" s="226"/>
      <c r="AW20" s="226"/>
      <c r="AX20" s="226"/>
      <c r="AY20" s="226"/>
      <c r="AZ20" s="226"/>
      <c r="BA20" s="227"/>
      <c r="BB20" s="236">
        <v>30400</v>
      </c>
      <c r="BC20" s="242"/>
      <c r="BD20" s="242"/>
      <c r="BE20" s="242"/>
      <c r="BF20" s="242"/>
      <c r="BG20" s="242"/>
      <c r="BH20" s="242"/>
      <c r="BI20" s="242"/>
      <c r="BJ20" s="242"/>
      <c r="BK20" s="242"/>
      <c r="BL20" s="242"/>
      <c r="BM20" s="242"/>
      <c r="BN20" s="242"/>
      <c r="BO20" s="242"/>
      <c r="BP20" s="236">
        <f>AN20*BB20</f>
        <v>30400</v>
      </c>
      <c r="BQ20" s="242"/>
      <c r="BR20" s="242"/>
      <c r="BS20" s="242"/>
      <c r="BT20" s="242"/>
      <c r="BU20" s="242"/>
      <c r="BV20" s="242"/>
      <c r="BW20" s="242"/>
      <c r="BX20" s="242"/>
      <c r="BY20" s="242"/>
      <c r="BZ20" s="242"/>
      <c r="CA20" s="242"/>
      <c r="CB20" s="242"/>
      <c r="CC20" s="243"/>
      <c r="CD20" s="236">
        <v>30400</v>
      </c>
      <c r="CE20" s="242"/>
      <c r="CF20" s="242"/>
      <c r="CG20" s="242"/>
      <c r="CH20" s="242"/>
      <c r="CI20" s="242"/>
      <c r="CJ20" s="242"/>
      <c r="CK20" s="242"/>
      <c r="CL20" s="242"/>
      <c r="CM20" s="242"/>
      <c r="CN20" s="242"/>
      <c r="CO20" s="242"/>
      <c r="CP20" s="242"/>
      <c r="CQ20" s="243"/>
      <c r="CR20" s="225">
        <v>0</v>
      </c>
      <c r="CS20" s="407"/>
      <c r="CT20" s="407"/>
      <c r="CU20" s="407"/>
      <c r="CV20" s="407"/>
      <c r="CW20" s="407"/>
      <c r="CX20" s="407"/>
      <c r="CY20" s="407"/>
      <c r="CZ20" s="407"/>
      <c r="DA20" s="407"/>
      <c r="DB20" s="407"/>
      <c r="DC20" s="407"/>
      <c r="DD20" s="407"/>
      <c r="DE20" s="407"/>
      <c r="DF20" s="407"/>
      <c r="DG20" s="407"/>
      <c r="DH20" s="407"/>
      <c r="DI20" s="225">
        <v>0</v>
      </c>
      <c r="DJ20" s="226"/>
      <c r="DK20" s="226"/>
      <c r="DL20" s="226"/>
      <c r="DM20" s="226"/>
      <c r="DN20" s="226"/>
      <c r="DO20" s="226"/>
      <c r="DP20" s="226"/>
      <c r="DQ20" s="226"/>
      <c r="DR20" s="226"/>
      <c r="DS20" s="226"/>
      <c r="DT20" s="226"/>
      <c r="DU20" s="227"/>
      <c r="DV20" s="225"/>
      <c r="DW20" s="226"/>
      <c r="DX20" s="226"/>
      <c r="DY20" s="226"/>
      <c r="DZ20" s="226"/>
      <c r="EA20" s="226"/>
      <c r="EB20" s="226"/>
      <c r="EC20" s="226"/>
      <c r="ED20" s="226"/>
      <c r="EE20" s="226"/>
      <c r="EF20" s="226"/>
      <c r="EG20" s="226"/>
      <c r="EH20" s="227"/>
    </row>
    <row r="21" spans="1:138" s="61" customFormat="1" ht="51.6" customHeight="1" x14ac:dyDescent="0.3">
      <c r="A21" s="322" t="s">
        <v>40</v>
      </c>
      <c r="B21" s="323"/>
      <c r="C21" s="323"/>
      <c r="D21" s="323"/>
      <c r="E21" s="323"/>
      <c r="F21" s="324"/>
      <c r="G21" s="308" t="s">
        <v>621</v>
      </c>
      <c r="H21" s="308"/>
      <c r="I21" s="308"/>
      <c r="J21" s="308"/>
      <c r="K21" s="308"/>
      <c r="L21" s="308"/>
      <c r="M21" s="308"/>
      <c r="N21" s="308"/>
      <c r="O21" s="308"/>
      <c r="P21" s="308"/>
      <c r="Q21" s="308"/>
      <c r="R21" s="308"/>
      <c r="S21" s="308"/>
      <c r="T21" s="308"/>
      <c r="U21" s="308"/>
      <c r="V21" s="308"/>
      <c r="W21" s="308"/>
      <c r="X21" s="308"/>
      <c r="Y21" s="309"/>
      <c r="Z21" s="233">
        <v>226</v>
      </c>
      <c r="AA21" s="234"/>
      <c r="AB21" s="234"/>
      <c r="AC21" s="234"/>
      <c r="AD21" s="234"/>
      <c r="AE21" s="234"/>
      <c r="AF21" s="234"/>
      <c r="AG21" s="234"/>
      <c r="AH21" s="234"/>
      <c r="AI21" s="234"/>
      <c r="AJ21" s="234"/>
      <c r="AK21" s="234"/>
      <c r="AL21" s="234"/>
      <c r="AM21" s="235"/>
      <c r="AN21" s="233" t="s">
        <v>438</v>
      </c>
      <c r="AO21" s="234"/>
      <c r="AP21" s="234"/>
      <c r="AQ21" s="234"/>
      <c r="AR21" s="234"/>
      <c r="AS21" s="234"/>
      <c r="AT21" s="234"/>
      <c r="AU21" s="234"/>
      <c r="AV21" s="234"/>
      <c r="AW21" s="234"/>
      <c r="AX21" s="234"/>
      <c r="AY21" s="234"/>
      <c r="AZ21" s="234"/>
      <c r="BA21" s="235"/>
      <c r="BB21" s="233" t="s">
        <v>438</v>
      </c>
      <c r="BC21" s="234"/>
      <c r="BD21" s="234"/>
      <c r="BE21" s="234"/>
      <c r="BF21" s="234"/>
      <c r="BG21" s="234"/>
      <c r="BH21" s="234"/>
      <c r="BI21" s="234"/>
      <c r="BJ21" s="234"/>
      <c r="BK21" s="234"/>
      <c r="BL21" s="234"/>
      <c r="BM21" s="234"/>
      <c r="BN21" s="234"/>
      <c r="BO21" s="234"/>
      <c r="BP21" s="225">
        <f>CD21+CR21+DI21</f>
        <v>555192.19999999995</v>
      </c>
      <c r="BQ21" s="226"/>
      <c r="BR21" s="226"/>
      <c r="BS21" s="226"/>
      <c r="BT21" s="226"/>
      <c r="BU21" s="226"/>
      <c r="BV21" s="226"/>
      <c r="BW21" s="226"/>
      <c r="BX21" s="226"/>
      <c r="BY21" s="226"/>
      <c r="BZ21" s="226"/>
      <c r="CA21" s="226"/>
      <c r="CB21" s="226"/>
      <c r="CC21" s="227"/>
      <c r="CD21" s="225">
        <f>CD22+CD23</f>
        <v>555192.19999999995</v>
      </c>
      <c r="CE21" s="226"/>
      <c r="CF21" s="226"/>
      <c r="CG21" s="226"/>
      <c r="CH21" s="226"/>
      <c r="CI21" s="226"/>
      <c r="CJ21" s="226"/>
      <c r="CK21" s="226"/>
      <c r="CL21" s="226"/>
      <c r="CM21" s="226"/>
      <c r="CN21" s="226"/>
      <c r="CO21" s="226"/>
      <c r="CP21" s="226"/>
      <c r="CQ21" s="227"/>
      <c r="CR21" s="225">
        <v>0</v>
      </c>
      <c r="CS21" s="407"/>
      <c r="CT21" s="407"/>
      <c r="CU21" s="407"/>
      <c r="CV21" s="407"/>
      <c r="CW21" s="407"/>
      <c r="CX21" s="407"/>
      <c r="CY21" s="407"/>
      <c r="CZ21" s="407"/>
      <c r="DA21" s="407"/>
      <c r="DB21" s="407"/>
      <c r="DC21" s="407"/>
      <c r="DD21" s="407"/>
      <c r="DE21" s="407"/>
      <c r="DF21" s="407"/>
      <c r="DG21" s="407"/>
      <c r="DH21" s="407"/>
      <c r="DI21" s="236"/>
      <c r="DJ21" s="242"/>
      <c r="DK21" s="242"/>
      <c r="DL21" s="242"/>
      <c r="DM21" s="242"/>
      <c r="DN21" s="242"/>
      <c r="DO21" s="242"/>
      <c r="DP21" s="242"/>
      <c r="DQ21" s="242"/>
      <c r="DR21" s="242"/>
      <c r="DS21" s="242"/>
      <c r="DT21" s="242"/>
      <c r="DU21" s="243"/>
      <c r="DV21" s="225"/>
      <c r="DW21" s="226"/>
      <c r="DX21" s="226"/>
      <c r="DY21" s="226"/>
      <c r="DZ21" s="226"/>
      <c r="EA21" s="226"/>
      <c r="EB21" s="226"/>
      <c r="EC21" s="226"/>
      <c r="ED21" s="226"/>
      <c r="EE21" s="226"/>
      <c r="EF21" s="226"/>
      <c r="EG21" s="226"/>
      <c r="EH21" s="227"/>
    </row>
    <row r="22" spans="1:138" s="61" customFormat="1" ht="32.4" customHeight="1" x14ac:dyDescent="0.3">
      <c r="A22" s="322" t="s">
        <v>622</v>
      </c>
      <c r="B22" s="323"/>
      <c r="C22" s="323"/>
      <c r="D22" s="323"/>
      <c r="E22" s="323"/>
      <c r="F22" s="324"/>
      <c r="G22" s="308" t="s">
        <v>623</v>
      </c>
      <c r="H22" s="308"/>
      <c r="I22" s="308"/>
      <c r="J22" s="308"/>
      <c r="K22" s="308"/>
      <c r="L22" s="308"/>
      <c r="M22" s="308"/>
      <c r="N22" s="308"/>
      <c r="O22" s="308"/>
      <c r="P22" s="308"/>
      <c r="Q22" s="308"/>
      <c r="R22" s="308"/>
      <c r="S22" s="308"/>
      <c r="T22" s="308"/>
      <c r="U22" s="308"/>
      <c r="V22" s="308"/>
      <c r="W22" s="308"/>
      <c r="X22" s="308"/>
      <c r="Y22" s="309"/>
      <c r="Z22" s="225">
        <v>226</v>
      </c>
      <c r="AA22" s="226"/>
      <c r="AB22" s="226"/>
      <c r="AC22" s="226"/>
      <c r="AD22" s="226"/>
      <c r="AE22" s="226"/>
      <c r="AF22" s="226"/>
      <c r="AG22" s="226"/>
      <c r="AH22" s="226"/>
      <c r="AI22" s="226"/>
      <c r="AJ22" s="226"/>
      <c r="AK22" s="226"/>
      <c r="AL22" s="226"/>
      <c r="AM22" s="227"/>
      <c r="AN22" s="225">
        <v>5</v>
      </c>
      <c r="AO22" s="226"/>
      <c r="AP22" s="226"/>
      <c r="AQ22" s="226"/>
      <c r="AR22" s="226"/>
      <c r="AS22" s="226"/>
      <c r="AT22" s="226"/>
      <c r="AU22" s="226"/>
      <c r="AV22" s="226"/>
      <c r="AW22" s="226"/>
      <c r="AX22" s="226"/>
      <c r="AY22" s="226"/>
      <c r="AZ22" s="226"/>
      <c r="BA22" s="227"/>
      <c r="BB22" s="236">
        <v>11188.2</v>
      </c>
      <c r="BC22" s="242"/>
      <c r="BD22" s="242"/>
      <c r="BE22" s="242"/>
      <c r="BF22" s="242"/>
      <c r="BG22" s="242"/>
      <c r="BH22" s="242"/>
      <c r="BI22" s="242"/>
      <c r="BJ22" s="242"/>
      <c r="BK22" s="242"/>
      <c r="BL22" s="242"/>
      <c r="BM22" s="242"/>
      <c r="BN22" s="242"/>
      <c r="BO22" s="242"/>
      <c r="BP22" s="236">
        <f>AN22*BB22</f>
        <v>55941</v>
      </c>
      <c r="BQ22" s="242"/>
      <c r="BR22" s="242"/>
      <c r="BS22" s="242"/>
      <c r="BT22" s="242"/>
      <c r="BU22" s="242"/>
      <c r="BV22" s="242"/>
      <c r="BW22" s="242"/>
      <c r="BX22" s="242"/>
      <c r="BY22" s="242"/>
      <c r="BZ22" s="242"/>
      <c r="CA22" s="242"/>
      <c r="CB22" s="242"/>
      <c r="CC22" s="243"/>
      <c r="CD22" s="236">
        <f>50000+150000-144059</f>
        <v>55941</v>
      </c>
      <c r="CE22" s="242"/>
      <c r="CF22" s="242"/>
      <c r="CG22" s="242"/>
      <c r="CH22" s="242"/>
      <c r="CI22" s="242"/>
      <c r="CJ22" s="242"/>
      <c r="CK22" s="242"/>
      <c r="CL22" s="242"/>
      <c r="CM22" s="242"/>
      <c r="CN22" s="242"/>
      <c r="CO22" s="242"/>
      <c r="CP22" s="242"/>
      <c r="CQ22" s="243"/>
      <c r="CR22" s="225">
        <v>0</v>
      </c>
      <c r="CS22" s="407"/>
      <c r="CT22" s="407"/>
      <c r="CU22" s="407"/>
      <c r="CV22" s="407"/>
      <c r="CW22" s="407"/>
      <c r="CX22" s="407"/>
      <c r="CY22" s="407"/>
      <c r="CZ22" s="407"/>
      <c r="DA22" s="407"/>
      <c r="DB22" s="407"/>
      <c r="DC22" s="407"/>
      <c r="DD22" s="407"/>
      <c r="DE22" s="407"/>
      <c r="DF22" s="407"/>
      <c r="DG22" s="407"/>
      <c r="DH22" s="407"/>
      <c r="DI22" s="236"/>
      <c r="DJ22" s="242"/>
      <c r="DK22" s="242"/>
      <c r="DL22" s="242"/>
      <c r="DM22" s="242"/>
      <c r="DN22" s="242"/>
      <c r="DO22" s="242"/>
      <c r="DP22" s="242"/>
      <c r="DQ22" s="242"/>
      <c r="DR22" s="242"/>
      <c r="DS22" s="242"/>
      <c r="DT22" s="242"/>
      <c r="DU22" s="243"/>
      <c r="DV22" s="225"/>
      <c r="DW22" s="226"/>
      <c r="DX22" s="226"/>
      <c r="DY22" s="226"/>
      <c r="DZ22" s="226"/>
      <c r="EA22" s="226"/>
      <c r="EB22" s="226"/>
      <c r="EC22" s="226"/>
      <c r="ED22" s="226"/>
      <c r="EE22" s="226"/>
      <c r="EF22" s="226"/>
      <c r="EG22" s="226"/>
      <c r="EH22" s="227"/>
    </row>
    <row r="23" spans="1:138" s="61" customFormat="1" ht="37.200000000000003" customHeight="1" x14ac:dyDescent="0.3">
      <c r="A23" s="326" t="s">
        <v>624</v>
      </c>
      <c r="B23" s="327"/>
      <c r="C23" s="327"/>
      <c r="D23" s="327"/>
      <c r="E23" s="327"/>
      <c r="F23" s="328"/>
      <c r="G23" s="401" t="s">
        <v>625</v>
      </c>
      <c r="H23" s="401"/>
      <c r="I23" s="401"/>
      <c r="J23" s="401"/>
      <c r="K23" s="401"/>
      <c r="L23" s="401"/>
      <c r="M23" s="401"/>
      <c r="N23" s="401"/>
      <c r="O23" s="401"/>
      <c r="P23" s="401"/>
      <c r="Q23" s="401"/>
      <c r="R23" s="401"/>
      <c r="S23" s="401"/>
      <c r="T23" s="401"/>
      <c r="U23" s="401"/>
      <c r="V23" s="401"/>
      <c r="W23" s="401"/>
      <c r="X23" s="401"/>
      <c r="Y23" s="402"/>
      <c r="Z23" s="225">
        <v>226</v>
      </c>
      <c r="AA23" s="226"/>
      <c r="AB23" s="226"/>
      <c r="AC23" s="226"/>
      <c r="AD23" s="226"/>
      <c r="AE23" s="226"/>
      <c r="AF23" s="226"/>
      <c r="AG23" s="226"/>
      <c r="AH23" s="226"/>
      <c r="AI23" s="226"/>
      <c r="AJ23" s="226"/>
      <c r="AK23" s="226"/>
      <c r="AL23" s="226"/>
      <c r="AM23" s="227"/>
      <c r="AN23" s="225">
        <v>5</v>
      </c>
      <c r="AO23" s="226"/>
      <c r="AP23" s="226"/>
      <c r="AQ23" s="226"/>
      <c r="AR23" s="226"/>
      <c r="AS23" s="226"/>
      <c r="AT23" s="226"/>
      <c r="AU23" s="226"/>
      <c r="AV23" s="226"/>
      <c r="AW23" s="226"/>
      <c r="AX23" s="226"/>
      <c r="AY23" s="226"/>
      <c r="AZ23" s="226"/>
      <c r="BA23" s="227"/>
      <c r="BB23" s="236">
        <f>CD23/AN23</f>
        <v>99850.240000000005</v>
      </c>
      <c r="BC23" s="242"/>
      <c r="BD23" s="242"/>
      <c r="BE23" s="242"/>
      <c r="BF23" s="242"/>
      <c r="BG23" s="242"/>
      <c r="BH23" s="242"/>
      <c r="BI23" s="242"/>
      <c r="BJ23" s="242"/>
      <c r="BK23" s="242"/>
      <c r="BL23" s="242"/>
      <c r="BM23" s="242"/>
      <c r="BN23" s="242"/>
      <c r="BO23" s="242"/>
      <c r="BP23" s="236">
        <f t="shared" ref="BP23:BP31" si="0">AN23*BB23</f>
        <v>499251.20000000001</v>
      </c>
      <c r="BQ23" s="242"/>
      <c r="BR23" s="242"/>
      <c r="BS23" s="242"/>
      <c r="BT23" s="242"/>
      <c r="BU23" s="242"/>
      <c r="BV23" s="242"/>
      <c r="BW23" s="242"/>
      <c r="BX23" s="242"/>
      <c r="BY23" s="242"/>
      <c r="BZ23" s="242"/>
      <c r="CA23" s="242"/>
      <c r="CB23" s="242"/>
      <c r="CC23" s="243"/>
      <c r="CD23" s="236">
        <f>199987.2+32500+63000+190000-40000-7960+61724</f>
        <v>499251.20000000001</v>
      </c>
      <c r="CE23" s="242"/>
      <c r="CF23" s="242"/>
      <c r="CG23" s="242"/>
      <c r="CH23" s="242"/>
      <c r="CI23" s="242"/>
      <c r="CJ23" s="242"/>
      <c r="CK23" s="242"/>
      <c r="CL23" s="242"/>
      <c r="CM23" s="242"/>
      <c r="CN23" s="242"/>
      <c r="CO23" s="242"/>
      <c r="CP23" s="242"/>
      <c r="CQ23" s="243"/>
      <c r="CR23" s="225">
        <v>0</v>
      </c>
      <c r="CS23" s="407"/>
      <c r="CT23" s="407"/>
      <c r="CU23" s="407"/>
      <c r="CV23" s="407"/>
      <c r="CW23" s="407"/>
      <c r="CX23" s="407"/>
      <c r="CY23" s="407"/>
      <c r="CZ23" s="407"/>
      <c r="DA23" s="407"/>
      <c r="DB23" s="407"/>
      <c r="DC23" s="407"/>
      <c r="DD23" s="407"/>
      <c r="DE23" s="407"/>
      <c r="DF23" s="407"/>
      <c r="DG23" s="407"/>
      <c r="DH23" s="407"/>
      <c r="DI23" s="236"/>
      <c r="DJ23" s="242"/>
      <c r="DK23" s="242"/>
      <c r="DL23" s="242"/>
      <c r="DM23" s="242"/>
      <c r="DN23" s="242"/>
      <c r="DO23" s="242"/>
      <c r="DP23" s="242"/>
      <c r="DQ23" s="242"/>
      <c r="DR23" s="242"/>
      <c r="DS23" s="242"/>
      <c r="DT23" s="242"/>
      <c r="DU23" s="243"/>
      <c r="DV23" s="225"/>
      <c r="DW23" s="226"/>
      <c r="DX23" s="226"/>
      <c r="DY23" s="226"/>
      <c r="DZ23" s="226"/>
      <c r="EA23" s="226"/>
      <c r="EB23" s="226"/>
      <c r="EC23" s="226"/>
      <c r="ED23" s="226"/>
      <c r="EE23" s="226"/>
      <c r="EF23" s="226"/>
      <c r="EG23" s="226"/>
      <c r="EH23" s="227"/>
    </row>
    <row r="24" spans="1:138" s="61" customFormat="1" ht="27.6" customHeight="1" x14ac:dyDescent="0.3">
      <c r="A24" s="326" t="s">
        <v>41</v>
      </c>
      <c r="B24" s="327"/>
      <c r="C24" s="327"/>
      <c r="D24" s="327"/>
      <c r="E24" s="327"/>
      <c r="F24" s="328"/>
      <c r="G24" s="401" t="s">
        <v>626</v>
      </c>
      <c r="H24" s="401"/>
      <c r="I24" s="401"/>
      <c r="J24" s="401"/>
      <c r="K24" s="401"/>
      <c r="L24" s="401"/>
      <c r="M24" s="401"/>
      <c r="N24" s="401"/>
      <c r="O24" s="401"/>
      <c r="P24" s="401"/>
      <c r="Q24" s="401"/>
      <c r="R24" s="401"/>
      <c r="S24" s="401"/>
      <c r="T24" s="401"/>
      <c r="U24" s="401"/>
      <c r="V24" s="401"/>
      <c r="W24" s="401"/>
      <c r="X24" s="401"/>
      <c r="Y24" s="402"/>
      <c r="Z24" s="225">
        <v>226</v>
      </c>
      <c r="AA24" s="226"/>
      <c r="AB24" s="226"/>
      <c r="AC24" s="226"/>
      <c r="AD24" s="226"/>
      <c r="AE24" s="226"/>
      <c r="AF24" s="226"/>
      <c r="AG24" s="226"/>
      <c r="AH24" s="226"/>
      <c r="AI24" s="226"/>
      <c r="AJ24" s="226"/>
      <c r="AK24" s="226"/>
      <c r="AL24" s="226"/>
      <c r="AM24" s="227"/>
      <c r="AN24" s="225">
        <v>1</v>
      </c>
      <c r="AO24" s="226"/>
      <c r="AP24" s="226"/>
      <c r="AQ24" s="226"/>
      <c r="AR24" s="226"/>
      <c r="AS24" s="226"/>
      <c r="AT24" s="226"/>
      <c r="AU24" s="226"/>
      <c r="AV24" s="226"/>
      <c r="AW24" s="226"/>
      <c r="AX24" s="226"/>
      <c r="AY24" s="226"/>
      <c r="AZ24" s="226"/>
      <c r="BA24" s="227"/>
      <c r="BB24" s="236">
        <v>59133.599999999999</v>
      </c>
      <c r="BC24" s="242"/>
      <c r="BD24" s="242"/>
      <c r="BE24" s="242"/>
      <c r="BF24" s="242"/>
      <c r="BG24" s="242"/>
      <c r="BH24" s="242"/>
      <c r="BI24" s="242"/>
      <c r="BJ24" s="242"/>
      <c r="BK24" s="242"/>
      <c r="BL24" s="242"/>
      <c r="BM24" s="242"/>
      <c r="BN24" s="242"/>
      <c r="BO24" s="242"/>
      <c r="BP24" s="236">
        <f t="shared" si="0"/>
        <v>59133.599999999999</v>
      </c>
      <c r="BQ24" s="242"/>
      <c r="BR24" s="242"/>
      <c r="BS24" s="242"/>
      <c r="BT24" s="242"/>
      <c r="BU24" s="242"/>
      <c r="BV24" s="242"/>
      <c r="BW24" s="242"/>
      <c r="BX24" s="242"/>
      <c r="BY24" s="242"/>
      <c r="BZ24" s="242"/>
      <c r="CA24" s="242"/>
      <c r="CB24" s="242"/>
      <c r="CC24" s="243"/>
      <c r="CD24" s="236">
        <v>59133.599999999999</v>
      </c>
      <c r="CE24" s="242"/>
      <c r="CF24" s="242"/>
      <c r="CG24" s="242"/>
      <c r="CH24" s="242"/>
      <c r="CI24" s="242"/>
      <c r="CJ24" s="242"/>
      <c r="CK24" s="242"/>
      <c r="CL24" s="242"/>
      <c r="CM24" s="242"/>
      <c r="CN24" s="242"/>
      <c r="CO24" s="242"/>
      <c r="CP24" s="242"/>
      <c r="CQ24" s="243"/>
      <c r="CR24" s="225">
        <v>0</v>
      </c>
      <c r="CS24" s="407"/>
      <c r="CT24" s="407"/>
      <c r="CU24" s="407"/>
      <c r="CV24" s="407"/>
      <c r="CW24" s="407"/>
      <c r="CX24" s="407"/>
      <c r="CY24" s="407"/>
      <c r="CZ24" s="407"/>
      <c r="DA24" s="407"/>
      <c r="DB24" s="407"/>
      <c r="DC24" s="407"/>
      <c r="DD24" s="407"/>
      <c r="DE24" s="407"/>
      <c r="DF24" s="407"/>
      <c r="DG24" s="407"/>
      <c r="DH24" s="407"/>
      <c r="DI24" s="236"/>
      <c r="DJ24" s="242"/>
      <c r="DK24" s="242"/>
      <c r="DL24" s="242"/>
      <c r="DM24" s="242"/>
      <c r="DN24" s="242"/>
      <c r="DO24" s="242"/>
      <c r="DP24" s="242"/>
      <c r="DQ24" s="242"/>
      <c r="DR24" s="242"/>
      <c r="DS24" s="242"/>
      <c r="DT24" s="242"/>
      <c r="DU24" s="243"/>
      <c r="DV24" s="225"/>
      <c r="DW24" s="226"/>
      <c r="DX24" s="226"/>
      <c r="DY24" s="226"/>
      <c r="DZ24" s="226"/>
      <c r="EA24" s="226"/>
      <c r="EB24" s="226"/>
      <c r="EC24" s="226"/>
      <c r="ED24" s="226"/>
      <c r="EE24" s="226"/>
      <c r="EF24" s="226"/>
      <c r="EG24" s="226"/>
      <c r="EH24" s="227"/>
    </row>
    <row r="25" spans="1:138" s="61" customFormat="1" ht="25.2" customHeight="1" x14ac:dyDescent="0.3">
      <c r="A25" s="326" t="s">
        <v>42</v>
      </c>
      <c r="B25" s="327"/>
      <c r="C25" s="327"/>
      <c r="D25" s="327"/>
      <c r="E25" s="327"/>
      <c r="F25" s="328"/>
      <c r="G25" s="401" t="s">
        <v>627</v>
      </c>
      <c r="H25" s="401"/>
      <c r="I25" s="401"/>
      <c r="J25" s="401"/>
      <c r="K25" s="401"/>
      <c r="L25" s="401"/>
      <c r="M25" s="401"/>
      <c r="N25" s="401"/>
      <c r="O25" s="401"/>
      <c r="P25" s="401"/>
      <c r="Q25" s="401"/>
      <c r="R25" s="401"/>
      <c r="S25" s="401"/>
      <c r="T25" s="401"/>
      <c r="U25" s="401"/>
      <c r="V25" s="401"/>
      <c r="W25" s="401"/>
      <c r="X25" s="401"/>
      <c r="Y25" s="402"/>
      <c r="Z25" s="225">
        <v>226</v>
      </c>
      <c r="AA25" s="226"/>
      <c r="AB25" s="226"/>
      <c r="AC25" s="226"/>
      <c r="AD25" s="226"/>
      <c r="AE25" s="226"/>
      <c r="AF25" s="226"/>
      <c r="AG25" s="226"/>
      <c r="AH25" s="226"/>
      <c r="AI25" s="226"/>
      <c r="AJ25" s="226"/>
      <c r="AK25" s="226"/>
      <c r="AL25" s="226"/>
      <c r="AM25" s="227"/>
      <c r="AN25" s="225">
        <v>2</v>
      </c>
      <c r="AO25" s="226"/>
      <c r="AP25" s="226"/>
      <c r="AQ25" s="226"/>
      <c r="AR25" s="226"/>
      <c r="AS25" s="226"/>
      <c r="AT25" s="226"/>
      <c r="AU25" s="226"/>
      <c r="AV25" s="226"/>
      <c r="AW25" s="226"/>
      <c r="AX25" s="226"/>
      <c r="AY25" s="226"/>
      <c r="AZ25" s="226"/>
      <c r="BA25" s="227"/>
      <c r="BB25" s="236">
        <v>95000</v>
      </c>
      <c r="BC25" s="242"/>
      <c r="BD25" s="242"/>
      <c r="BE25" s="242"/>
      <c r="BF25" s="242"/>
      <c r="BG25" s="242"/>
      <c r="BH25" s="242"/>
      <c r="BI25" s="242"/>
      <c r="BJ25" s="242"/>
      <c r="BK25" s="242"/>
      <c r="BL25" s="242"/>
      <c r="BM25" s="242"/>
      <c r="BN25" s="242"/>
      <c r="BO25" s="242"/>
      <c r="BP25" s="236">
        <f t="shared" si="0"/>
        <v>190000</v>
      </c>
      <c r="BQ25" s="242"/>
      <c r="BR25" s="242"/>
      <c r="BS25" s="242"/>
      <c r="BT25" s="242"/>
      <c r="BU25" s="242"/>
      <c r="BV25" s="242"/>
      <c r="BW25" s="242"/>
      <c r="BX25" s="242"/>
      <c r="BY25" s="242"/>
      <c r="BZ25" s="242"/>
      <c r="CA25" s="242"/>
      <c r="CB25" s="242"/>
      <c r="CC25" s="243"/>
      <c r="CD25" s="236">
        <v>190000</v>
      </c>
      <c r="CE25" s="242"/>
      <c r="CF25" s="242"/>
      <c r="CG25" s="242"/>
      <c r="CH25" s="242"/>
      <c r="CI25" s="242"/>
      <c r="CJ25" s="242"/>
      <c r="CK25" s="242"/>
      <c r="CL25" s="242"/>
      <c r="CM25" s="242"/>
      <c r="CN25" s="242"/>
      <c r="CO25" s="242"/>
      <c r="CP25" s="242"/>
      <c r="CQ25" s="243"/>
      <c r="CR25" s="225">
        <v>0</v>
      </c>
      <c r="CS25" s="407"/>
      <c r="CT25" s="407"/>
      <c r="CU25" s="407"/>
      <c r="CV25" s="407"/>
      <c r="CW25" s="407"/>
      <c r="CX25" s="407"/>
      <c r="CY25" s="407"/>
      <c r="CZ25" s="407"/>
      <c r="DA25" s="407"/>
      <c r="DB25" s="407"/>
      <c r="DC25" s="407"/>
      <c r="DD25" s="407"/>
      <c r="DE25" s="407"/>
      <c r="DF25" s="407"/>
      <c r="DG25" s="407"/>
      <c r="DH25" s="407"/>
      <c r="DI25" s="236"/>
      <c r="DJ25" s="242"/>
      <c r="DK25" s="242"/>
      <c r="DL25" s="242"/>
      <c r="DM25" s="242"/>
      <c r="DN25" s="242"/>
      <c r="DO25" s="242"/>
      <c r="DP25" s="242"/>
      <c r="DQ25" s="242"/>
      <c r="DR25" s="242"/>
      <c r="DS25" s="242"/>
      <c r="DT25" s="242"/>
      <c r="DU25" s="243"/>
      <c r="DV25" s="225"/>
      <c r="DW25" s="226"/>
      <c r="DX25" s="226"/>
      <c r="DY25" s="226"/>
      <c r="DZ25" s="226"/>
      <c r="EA25" s="226"/>
      <c r="EB25" s="226"/>
      <c r="EC25" s="226"/>
      <c r="ED25" s="226"/>
      <c r="EE25" s="226"/>
      <c r="EF25" s="226"/>
      <c r="EG25" s="226"/>
      <c r="EH25" s="227"/>
    </row>
    <row r="26" spans="1:138" s="61" customFormat="1" ht="22.2" customHeight="1" x14ac:dyDescent="0.3">
      <c r="A26" s="326" t="s">
        <v>43</v>
      </c>
      <c r="B26" s="327"/>
      <c r="C26" s="327"/>
      <c r="D26" s="327"/>
      <c r="E26" s="327"/>
      <c r="F26" s="328"/>
      <c r="G26" s="401" t="s">
        <v>628</v>
      </c>
      <c r="H26" s="401"/>
      <c r="I26" s="401"/>
      <c r="J26" s="401"/>
      <c r="K26" s="401"/>
      <c r="L26" s="401"/>
      <c r="M26" s="401"/>
      <c r="N26" s="401"/>
      <c r="O26" s="401"/>
      <c r="P26" s="401"/>
      <c r="Q26" s="401"/>
      <c r="R26" s="401"/>
      <c r="S26" s="401"/>
      <c r="T26" s="401"/>
      <c r="U26" s="401"/>
      <c r="V26" s="401"/>
      <c r="W26" s="401"/>
      <c r="X26" s="401"/>
      <c r="Y26" s="402"/>
      <c r="Z26" s="225">
        <v>226</v>
      </c>
      <c r="AA26" s="226"/>
      <c r="AB26" s="226"/>
      <c r="AC26" s="226"/>
      <c r="AD26" s="226"/>
      <c r="AE26" s="226"/>
      <c r="AF26" s="226"/>
      <c r="AG26" s="226"/>
      <c r="AH26" s="226"/>
      <c r="AI26" s="226"/>
      <c r="AJ26" s="226"/>
      <c r="AK26" s="226"/>
      <c r="AL26" s="226"/>
      <c r="AM26" s="227"/>
      <c r="AN26" s="225">
        <v>1</v>
      </c>
      <c r="AO26" s="226"/>
      <c r="AP26" s="226"/>
      <c r="AQ26" s="226"/>
      <c r="AR26" s="226"/>
      <c r="AS26" s="226"/>
      <c r="AT26" s="226"/>
      <c r="AU26" s="226"/>
      <c r="AV26" s="226"/>
      <c r="AW26" s="226"/>
      <c r="AX26" s="226"/>
      <c r="AY26" s="226"/>
      <c r="AZ26" s="226"/>
      <c r="BA26" s="227"/>
      <c r="BB26" s="236">
        <v>74130.399999999994</v>
      </c>
      <c r="BC26" s="242"/>
      <c r="BD26" s="242"/>
      <c r="BE26" s="242"/>
      <c r="BF26" s="242"/>
      <c r="BG26" s="242"/>
      <c r="BH26" s="242"/>
      <c r="BI26" s="242"/>
      <c r="BJ26" s="242"/>
      <c r="BK26" s="242"/>
      <c r="BL26" s="242"/>
      <c r="BM26" s="242"/>
      <c r="BN26" s="242"/>
      <c r="BO26" s="242"/>
      <c r="BP26" s="236">
        <f t="shared" si="0"/>
        <v>74130.399999999994</v>
      </c>
      <c r="BQ26" s="242"/>
      <c r="BR26" s="242"/>
      <c r="BS26" s="242"/>
      <c r="BT26" s="242"/>
      <c r="BU26" s="242"/>
      <c r="BV26" s="242"/>
      <c r="BW26" s="242"/>
      <c r="BX26" s="242"/>
      <c r="BY26" s="242"/>
      <c r="BZ26" s="242"/>
      <c r="CA26" s="242"/>
      <c r="CB26" s="242"/>
      <c r="CC26" s="243"/>
      <c r="CD26" s="236">
        <v>74130.399999999994</v>
      </c>
      <c r="CE26" s="242"/>
      <c r="CF26" s="242"/>
      <c r="CG26" s="242"/>
      <c r="CH26" s="242"/>
      <c r="CI26" s="242"/>
      <c r="CJ26" s="242"/>
      <c r="CK26" s="242"/>
      <c r="CL26" s="242"/>
      <c r="CM26" s="242"/>
      <c r="CN26" s="242"/>
      <c r="CO26" s="242"/>
      <c r="CP26" s="242"/>
      <c r="CQ26" s="243"/>
      <c r="CR26" s="225">
        <v>0</v>
      </c>
      <c r="CS26" s="407"/>
      <c r="CT26" s="407"/>
      <c r="CU26" s="407"/>
      <c r="CV26" s="407"/>
      <c r="CW26" s="407"/>
      <c r="CX26" s="407"/>
      <c r="CY26" s="407"/>
      <c r="CZ26" s="407"/>
      <c r="DA26" s="407"/>
      <c r="DB26" s="407"/>
      <c r="DC26" s="407"/>
      <c r="DD26" s="407"/>
      <c r="DE26" s="407"/>
      <c r="DF26" s="407"/>
      <c r="DG26" s="407"/>
      <c r="DH26" s="407"/>
      <c r="DI26" s="236"/>
      <c r="DJ26" s="242"/>
      <c r="DK26" s="242"/>
      <c r="DL26" s="242"/>
      <c r="DM26" s="242"/>
      <c r="DN26" s="242"/>
      <c r="DO26" s="242"/>
      <c r="DP26" s="242"/>
      <c r="DQ26" s="242"/>
      <c r="DR26" s="242"/>
      <c r="DS26" s="242"/>
      <c r="DT26" s="242"/>
      <c r="DU26" s="243"/>
      <c r="DV26" s="225"/>
      <c r="DW26" s="226"/>
      <c r="DX26" s="226"/>
      <c r="DY26" s="226"/>
      <c r="DZ26" s="226"/>
      <c r="EA26" s="226"/>
      <c r="EB26" s="226"/>
      <c r="EC26" s="226"/>
      <c r="ED26" s="226"/>
      <c r="EE26" s="226"/>
      <c r="EF26" s="226"/>
      <c r="EG26" s="226"/>
      <c r="EH26" s="227"/>
    </row>
    <row r="27" spans="1:138" s="61" customFormat="1" ht="39.6" customHeight="1" x14ac:dyDescent="0.3">
      <c r="A27" s="326" t="s">
        <v>44</v>
      </c>
      <c r="B27" s="327"/>
      <c r="C27" s="327"/>
      <c r="D27" s="327"/>
      <c r="E27" s="327"/>
      <c r="F27" s="328"/>
      <c r="G27" s="401" t="s">
        <v>629</v>
      </c>
      <c r="H27" s="401"/>
      <c r="I27" s="401"/>
      <c r="J27" s="401"/>
      <c r="K27" s="401"/>
      <c r="L27" s="401"/>
      <c r="M27" s="401"/>
      <c r="N27" s="401"/>
      <c r="O27" s="401"/>
      <c r="P27" s="401"/>
      <c r="Q27" s="401"/>
      <c r="R27" s="401"/>
      <c r="S27" s="401"/>
      <c r="T27" s="401"/>
      <c r="U27" s="401"/>
      <c r="V27" s="401"/>
      <c r="W27" s="401"/>
      <c r="X27" s="401"/>
      <c r="Y27" s="402"/>
      <c r="Z27" s="225">
        <v>226</v>
      </c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7"/>
      <c r="AN27" s="225">
        <v>1</v>
      </c>
      <c r="AO27" s="226"/>
      <c r="AP27" s="226"/>
      <c r="AQ27" s="226"/>
      <c r="AR27" s="226"/>
      <c r="AS27" s="226"/>
      <c r="AT27" s="226"/>
      <c r="AU27" s="226"/>
      <c r="AV27" s="226"/>
      <c r="AW27" s="226"/>
      <c r="AX27" s="226"/>
      <c r="AY27" s="226"/>
      <c r="AZ27" s="226"/>
      <c r="BA27" s="227"/>
      <c r="BB27" s="236">
        <v>8400</v>
      </c>
      <c r="BC27" s="242"/>
      <c r="BD27" s="242"/>
      <c r="BE27" s="242"/>
      <c r="BF27" s="242"/>
      <c r="BG27" s="242"/>
      <c r="BH27" s="242"/>
      <c r="BI27" s="242"/>
      <c r="BJ27" s="242"/>
      <c r="BK27" s="242"/>
      <c r="BL27" s="242"/>
      <c r="BM27" s="242"/>
      <c r="BN27" s="242"/>
      <c r="BO27" s="242"/>
      <c r="BP27" s="236">
        <f t="shared" si="0"/>
        <v>8400</v>
      </c>
      <c r="BQ27" s="242"/>
      <c r="BR27" s="242"/>
      <c r="BS27" s="242"/>
      <c r="BT27" s="242"/>
      <c r="BU27" s="242"/>
      <c r="BV27" s="242"/>
      <c r="BW27" s="242"/>
      <c r="BX27" s="242"/>
      <c r="BY27" s="242"/>
      <c r="BZ27" s="242"/>
      <c r="CA27" s="242"/>
      <c r="CB27" s="242"/>
      <c r="CC27" s="243"/>
      <c r="CD27" s="236">
        <v>8400</v>
      </c>
      <c r="CE27" s="242"/>
      <c r="CF27" s="242"/>
      <c r="CG27" s="242"/>
      <c r="CH27" s="242"/>
      <c r="CI27" s="242"/>
      <c r="CJ27" s="242"/>
      <c r="CK27" s="242"/>
      <c r="CL27" s="242"/>
      <c r="CM27" s="242"/>
      <c r="CN27" s="242"/>
      <c r="CO27" s="242"/>
      <c r="CP27" s="242"/>
      <c r="CQ27" s="243"/>
      <c r="CR27" s="225">
        <v>0</v>
      </c>
      <c r="CS27" s="407"/>
      <c r="CT27" s="407"/>
      <c r="CU27" s="407"/>
      <c r="CV27" s="407"/>
      <c r="CW27" s="407"/>
      <c r="CX27" s="407"/>
      <c r="CY27" s="407"/>
      <c r="CZ27" s="407"/>
      <c r="DA27" s="407"/>
      <c r="DB27" s="407"/>
      <c r="DC27" s="407"/>
      <c r="DD27" s="407"/>
      <c r="DE27" s="407"/>
      <c r="DF27" s="407"/>
      <c r="DG27" s="407"/>
      <c r="DH27" s="407"/>
      <c r="DI27" s="236"/>
      <c r="DJ27" s="242"/>
      <c r="DK27" s="242"/>
      <c r="DL27" s="242"/>
      <c r="DM27" s="242"/>
      <c r="DN27" s="242"/>
      <c r="DO27" s="242"/>
      <c r="DP27" s="242"/>
      <c r="DQ27" s="242"/>
      <c r="DR27" s="242"/>
      <c r="DS27" s="242"/>
      <c r="DT27" s="242"/>
      <c r="DU27" s="243"/>
      <c r="DV27" s="225"/>
      <c r="DW27" s="226"/>
      <c r="DX27" s="226"/>
      <c r="DY27" s="226"/>
      <c r="DZ27" s="226"/>
      <c r="EA27" s="226"/>
      <c r="EB27" s="226"/>
      <c r="EC27" s="226"/>
      <c r="ED27" s="226"/>
      <c r="EE27" s="226"/>
      <c r="EF27" s="226"/>
      <c r="EG27" s="226"/>
      <c r="EH27" s="227"/>
    </row>
    <row r="28" spans="1:138" s="61" customFormat="1" ht="39.6" customHeight="1" x14ac:dyDescent="0.3">
      <c r="A28" s="326" t="s">
        <v>630</v>
      </c>
      <c r="B28" s="327"/>
      <c r="C28" s="327"/>
      <c r="D28" s="327"/>
      <c r="E28" s="327"/>
      <c r="F28" s="328"/>
      <c r="G28" s="401" t="s">
        <v>631</v>
      </c>
      <c r="H28" s="401"/>
      <c r="I28" s="401"/>
      <c r="J28" s="401"/>
      <c r="K28" s="401"/>
      <c r="L28" s="401"/>
      <c r="M28" s="401"/>
      <c r="N28" s="401"/>
      <c r="O28" s="401"/>
      <c r="P28" s="401"/>
      <c r="Q28" s="401"/>
      <c r="R28" s="401"/>
      <c r="S28" s="401"/>
      <c r="T28" s="401"/>
      <c r="U28" s="401"/>
      <c r="V28" s="401"/>
      <c r="W28" s="401"/>
      <c r="X28" s="401"/>
      <c r="Y28" s="402"/>
      <c r="Z28" s="225">
        <v>228</v>
      </c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7"/>
      <c r="AN28" s="225">
        <v>1</v>
      </c>
      <c r="AO28" s="226"/>
      <c r="AP28" s="226"/>
      <c r="AQ28" s="226"/>
      <c r="AR28" s="226"/>
      <c r="AS28" s="226"/>
      <c r="AT28" s="226"/>
      <c r="AU28" s="226"/>
      <c r="AV28" s="226"/>
      <c r="AW28" s="226"/>
      <c r="AX28" s="226"/>
      <c r="AY28" s="226"/>
      <c r="AZ28" s="226"/>
      <c r="BA28" s="227"/>
      <c r="BB28" s="236">
        <v>93000</v>
      </c>
      <c r="BC28" s="242"/>
      <c r="BD28" s="242"/>
      <c r="BE28" s="242"/>
      <c r="BF28" s="242"/>
      <c r="BG28" s="242"/>
      <c r="BH28" s="242"/>
      <c r="BI28" s="242"/>
      <c r="BJ28" s="242"/>
      <c r="BK28" s="242"/>
      <c r="BL28" s="242"/>
      <c r="BM28" s="242"/>
      <c r="BN28" s="242"/>
      <c r="BO28" s="242"/>
      <c r="BP28" s="236">
        <f>AN28*BB28</f>
        <v>93000</v>
      </c>
      <c r="BQ28" s="242"/>
      <c r="BR28" s="242"/>
      <c r="BS28" s="242"/>
      <c r="BT28" s="242"/>
      <c r="BU28" s="242"/>
      <c r="BV28" s="242"/>
      <c r="BW28" s="242"/>
      <c r="BX28" s="242"/>
      <c r="BY28" s="242"/>
      <c r="BZ28" s="242"/>
      <c r="CA28" s="242"/>
      <c r="CB28" s="242"/>
      <c r="CC28" s="243"/>
      <c r="CD28" s="236">
        <v>93000</v>
      </c>
      <c r="CE28" s="242"/>
      <c r="CF28" s="242"/>
      <c r="CG28" s="242"/>
      <c r="CH28" s="242"/>
      <c r="CI28" s="242"/>
      <c r="CJ28" s="242"/>
      <c r="CK28" s="242"/>
      <c r="CL28" s="242"/>
      <c r="CM28" s="242"/>
      <c r="CN28" s="242"/>
      <c r="CO28" s="242"/>
      <c r="CP28" s="242"/>
      <c r="CQ28" s="243"/>
      <c r="CR28" s="225"/>
      <c r="CS28" s="407"/>
      <c r="CT28" s="407"/>
      <c r="CU28" s="407"/>
      <c r="CV28" s="407"/>
      <c r="CW28" s="407"/>
      <c r="CX28" s="407"/>
      <c r="CY28" s="407"/>
      <c r="CZ28" s="407"/>
      <c r="DA28" s="407"/>
      <c r="DB28" s="407"/>
      <c r="DC28" s="407"/>
      <c r="DD28" s="407"/>
      <c r="DE28" s="407"/>
      <c r="DF28" s="407"/>
      <c r="DG28" s="407"/>
      <c r="DH28" s="407"/>
      <c r="DI28" s="236"/>
      <c r="DJ28" s="242"/>
      <c r="DK28" s="242"/>
      <c r="DL28" s="242"/>
      <c r="DM28" s="242"/>
      <c r="DN28" s="242"/>
      <c r="DO28" s="242"/>
      <c r="DP28" s="242"/>
      <c r="DQ28" s="242"/>
      <c r="DR28" s="242"/>
      <c r="DS28" s="242"/>
      <c r="DT28" s="242"/>
      <c r="DU28" s="243"/>
      <c r="DV28" s="225"/>
      <c r="DW28" s="226"/>
      <c r="DX28" s="226"/>
      <c r="DY28" s="226"/>
      <c r="DZ28" s="226"/>
      <c r="EA28" s="226"/>
      <c r="EB28" s="226"/>
      <c r="EC28" s="226"/>
      <c r="ED28" s="226"/>
      <c r="EE28" s="226"/>
      <c r="EF28" s="226"/>
      <c r="EG28" s="226"/>
      <c r="EH28" s="227"/>
    </row>
    <row r="29" spans="1:138" s="61" customFormat="1" ht="37.200000000000003" customHeight="1" x14ac:dyDescent="0.3">
      <c r="A29" s="326" t="s">
        <v>630</v>
      </c>
      <c r="B29" s="327"/>
      <c r="C29" s="327"/>
      <c r="D29" s="327"/>
      <c r="E29" s="327"/>
      <c r="F29" s="328"/>
      <c r="G29" s="401" t="s">
        <v>632</v>
      </c>
      <c r="H29" s="401"/>
      <c r="I29" s="401"/>
      <c r="J29" s="401"/>
      <c r="K29" s="401"/>
      <c r="L29" s="401"/>
      <c r="M29" s="401"/>
      <c r="N29" s="401"/>
      <c r="O29" s="401"/>
      <c r="P29" s="401"/>
      <c r="Q29" s="401"/>
      <c r="R29" s="401"/>
      <c r="S29" s="401"/>
      <c r="T29" s="401"/>
      <c r="U29" s="401"/>
      <c r="V29" s="401"/>
      <c r="W29" s="401"/>
      <c r="X29" s="401"/>
      <c r="Y29" s="402"/>
      <c r="Z29" s="225">
        <v>226</v>
      </c>
      <c r="AA29" s="226"/>
      <c r="AB29" s="226"/>
      <c r="AC29" s="226"/>
      <c r="AD29" s="226"/>
      <c r="AE29" s="226"/>
      <c r="AF29" s="226"/>
      <c r="AG29" s="226"/>
      <c r="AH29" s="226"/>
      <c r="AI29" s="226"/>
      <c r="AJ29" s="226"/>
      <c r="AK29" s="226"/>
      <c r="AL29" s="226"/>
      <c r="AM29" s="227"/>
      <c r="AN29" s="225">
        <v>3</v>
      </c>
      <c r="AO29" s="226"/>
      <c r="AP29" s="226"/>
      <c r="AQ29" s="226"/>
      <c r="AR29" s="226"/>
      <c r="AS29" s="226"/>
      <c r="AT29" s="226"/>
      <c r="AU29" s="226"/>
      <c r="AV29" s="226"/>
      <c r="AW29" s="226"/>
      <c r="AX29" s="226"/>
      <c r="AY29" s="226"/>
      <c r="AZ29" s="226"/>
      <c r="BA29" s="227"/>
      <c r="BB29" s="236">
        <v>7500</v>
      </c>
      <c r="BC29" s="242"/>
      <c r="BD29" s="242"/>
      <c r="BE29" s="242"/>
      <c r="BF29" s="242"/>
      <c r="BG29" s="242"/>
      <c r="BH29" s="242"/>
      <c r="BI29" s="242"/>
      <c r="BJ29" s="242"/>
      <c r="BK29" s="242"/>
      <c r="BL29" s="242"/>
      <c r="BM29" s="242"/>
      <c r="BN29" s="242"/>
      <c r="BO29" s="242"/>
      <c r="BP29" s="236">
        <f>AN29*BB29</f>
        <v>22500</v>
      </c>
      <c r="BQ29" s="242"/>
      <c r="BR29" s="242"/>
      <c r="BS29" s="242"/>
      <c r="BT29" s="242"/>
      <c r="BU29" s="242"/>
      <c r="BV29" s="242"/>
      <c r="BW29" s="242"/>
      <c r="BX29" s="242"/>
      <c r="BY29" s="242"/>
      <c r="BZ29" s="242"/>
      <c r="CA29" s="242"/>
      <c r="CB29" s="242"/>
      <c r="CC29" s="243"/>
      <c r="CD29" s="236">
        <v>22500</v>
      </c>
      <c r="CE29" s="242"/>
      <c r="CF29" s="242"/>
      <c r="CG29" s="242"/>
      <c r="CH29" s="242"/>
      <c r="CI29" s="242"/>
      <c r="CJ29" s="242"/>
      <c r="CK29" s="242"/>
      <c r="CL29" s="242"/>
      <c r="CM29" s="242"/>
      <c r="CN29" s="242"/>
      <c r="CO29" s="242"/>
      <c r="CP29" s="242"/>
      <c r="CQ29" s="243"/>
      <c r="CR29" s="225">
        <v>0</v>
      </c>
      <c r="CS29" s="407"/>
      <c r="CT29" s="407"/>
      <c r="CU29" s="407"/>
      <c r="CV29" s="407"/>
      <c r="CW29" s="407"/>
      <c r="CX29" s="407"/>
      <c r="CY29" s="407"/>
      <c r="CZ29" s="407"/>
      <c r="DA29" s="407"/>
      <c r="DB29" s="407"/>
      <c r="DC29" s="407"/>
      <c r="DD29" s="407"/>
      <c r="DE29" s="407"/>
      <c r="DF29" s="407"/>
      <c r="DG29" s="407"/>
      <c r="DH29" s="407"/>
      <c r="DI29" s="236"/>
      <c r="DJ29" s="242"/>
      <c r="DK29" s="242"/>
      <c r="DL29" s="242"/>
      <c r="DM29" s="242"/>
      <c r="DN29" s="242"/>
      <c r="DO29" s="242"/>
      <c r="DP29" s="242"/>
      <c r="DQ29" s="242"/>
      <c r="DR29" s="242"/>
      <c r="DS29" s="242"/>
      <c r="DT29" s="242"/>
      <c r="DU29" s="243"/>
      <c r="DV29" s="225"/>
      <c r="DW29" s="226"/>
      <c r="DX29" s="226"/>
      <c r="DY29" s="226"/>
      <c r="DZ29" s="226"/>
      <c r="EA29" s="226"/>
      <c r="EB29" s="226"/>
      <c r="EC29" s="226"/>
      <c r="ED29" s="226"/>
      <c r="EE29" s="226"/>
      <c r="EF29" s="226"/>
      <c r="EG29" s="226"/>
      <c r="EH29" s="227"/>
    </row>
    <row r="30" spans="1:138" s="61" customFormat="1" ht="39" customHeight="1" x14ac:dyDescent="0.3">
      <c r="A30" s="326" t="s">
        <v>633</v>
      </c>
      <c r="B30" s="327"/>
      <c r="C30" s="327"/>
      <c r="D30" s="327"/>
      <c r="E30" s="327"/>
      <c r="F30" s="328"/>
      <c r="G30" s="401" t="s">
        <v>634</v>
      </c>
      <c r="H30" s="401"/>
      <c r="I30" s="401"/>
      <c r="J30" s="401"/>
      <c r="K30" s="401"/>
      <c r="L30" s="401"/>
      <c r="M30" s="401"/>
      <c r="N30" s="401"/>
      <c r="O30" s="401"/>
      <c r="P30" s="401"/>
      <c r="Q30" s="401"/>
      <c r="R30" s="401"/>
      <c r="S30" s="401"/>
      <c r="T30" s="401"/>
      <c r="U30" s="401"/>
      <c r="V30" s="401"/>
      <c r="W30" s="401"/>
      <c r="X30" s="401"/>
      <c r="Y30" s="402"/>
      <c r="Z30" s="225">
        <v>226</v>
      </c>
      <c r="AA30" s="226"/>
      <c r="AB30" s="226"/>
      <c r="AC30" s="226"/>
      <c r="AD30" s="226"/>
      <c r="AE30" s="226"/>
      <c r="AF30" s="226"/>
      <c r="AG30" s="226"/>
      <c r="AH30" s="226"/>
      <c r="AI30" s="226"/>
      <c r="AJ30" s="226"/>
      <c r="AK30" s="226"/>
      <c r="AL30" s="226"/>
      <c r="AM30" s="227"/>
      <c r="AN30" s="225">
        <v>2</v>
      </c>
      <c r="AO30" s="226"/>
      <c r="AP30" s="226"/>
      <c r="AQ30" s="226"/>
      <c r="AR30" s="226"/>
      <c r="AS30" s="226"/>
      <c r="AT30" s="226"/>
      <c r="AU30" s="226"/>
      <c r="AV30" s="226"/>
      <c r="AW30" s="226"/>
      <c r="AX30" s="226"/>
      <c r="AY30" s="226"/>
      <c r="AZ30" s="226"/>
      <c r="BA30" s="227"/>
      <c r="BB30" s="236">
        <v>47065.63</v>
      </c>
      <c r="BC30" s="242"/>
      <c r="BD30" s="242"/>
      <c r="BE30" s="242"/>
      <c r="BF30" s="242"/>
      <c r="BG30" s="242"/>
      <c r="BH30" s="242"/>
      <c r="BI30" s="242"/>
      <c r="BJ30" s="242"/>
      <c r="BK30" s="242"/>
      <c r="BL30" s="242"/>
      <c r="BM30" s="242"/>
      <c r="BN30" s="242"/>
      <c r="BO30" s="242"/>
      <c r="BP30" s="236">
        <f t="shared" si="0"/>
        <v>94131.26</v>
      </c>
      <c r="BQ30" s="242"/>
      <c r="BR30" s="242"/>
      <c r="BS30" s="242"/>
      <c r="BT30" s="242"/>
      <c r="BU30" s="242"/>
      <c r="BV30" s="242"/>
      <c r="BW30" s="242"/>
      <c r="BX30" s="242"/>
      <c r="BY30" s="242"/>
      <c r="BZ30" s="242"/>
      <c r="CA30" s="242"/>
      <c r="CB30" s="242"/>
      <c r="CC30" s="243"/>
      <c r="CD30" s="236">
        <v>0</v>
      </c>
      <c r="CE30" s="242"/>
      <c r="CF30" s="242"/>
      <c r="CG30" s="242"/>
      <c r="CH30" s="242"/>
      <c r="CI30" s="242"/>
      <c r="CJ30" s="242"/>
      <c r="CK30" s="242"/>
      <c r="CL30" s="242"/>
      <c r="CM30" s="242"/>
      <c r="CN30" s="242"/>
      <c r="CO30" s="242"/>
      <c r="CP30" s="242"/>
      <c r="CQ30" s="243"/>
      <c r="CR30" s="225">
        <v>0</v>
      </c>
      <c r="CS30" s="407"/>
      <c r="CT30" s="407"/>
      <c r="CU30" s="407"/>
      <c r="CV30" s="407"/>
      <c r="CW30" s="407"/>
      <c r="CX30" s="407"/>
      <c r="CY30" s="407"/>
      <c r="CZ30" s="407"/>
      <c r="DA30" s="407"/>
      <c r="DB30" s="407"/>
      <c r="DC30" s="407"/>
      <c r="DD30" s="407"/>
      <c r="DE30" s="407"/>
      <c r="DF30" s="407"/>
      <c r="DG30" s="407"/>
      <c r="DH30" s="407"/>
      <c r="DI30" s="236">
        <f>79771.26-30000+44360</f>
        <v>94131.26</v>
      </c>
      <c r="DJ30" s="242"/>
      <c r="DK30" s="242"/>
      <c r="DL30" s="242"/>
      <c r="DM30" s="242"/>
      <c r="DN30" s="242"/>
      <c r="DO30" s="242"/>
      <c r="DP30" s="242"/>
      <c r="DQ30" s="242"/>
      <c r="DR30" s="242"/>
      <c r="DS30" s="242"/>
      <c r="DT30" s="242"/>
      <c r="DU30" s="243"/>
      <c r="DV30" s="225"/>
      <c r="DW30" s="226"/>
      <c r="DX30" s="226"/>
      <c r="DY30" s="226"/>
      <c r="DZ30" s="226"/>
      <c r="EA30" s="226"/>
      <c r="EB30" s="226"/>
      <c r="EC30" s="226"/>
      <c r="ED30" s="226"/>
      <c r="EE30" s="226"/>
      <c r="EF30" s="226"/>
      <c r="EG30" s="226"/>
      <c r="EH30" s="227"/>
    </row>
    <row r="31" spans="1:138" s="61" customFormat="1" ht="33" customHeight="1" x14ac:dyDescent="0.3">
      <c r="A31" s="326" t="s">
        <v>635</v>
      </c>
      <c r="B31" s="327"/>
      <c r="C31" s="327"/>
      <c r="D31" s="327"/>
      <c r="E31" s="327"/>
      <c r="F31" s="328"/>
      <c r="G31" s="401" t="s">
        <v>636</v>
      </c>
      <c r="H31" s="401"/>
      <c r="I31" s="401"/>
      <c r="J31" s="401"/>
      <c r="K31" s="401"/>
      <c r="L31" s="401"/>
      <c r="M31" s="401"/>
      <c r="N31" s="401"/>
      <c r="O31" s="401"/>
      <c r="P31" s="401"/>
      <c r="Q31" s="401"/>
      <c r="R31" s="401"/>
      <c r="S31" s="401"/>
      <c r="T31" s="401"/>
      <c r="U31" s="401"/>
      <c r="V31" s="401"/>
      <c r="W31" s="401"/>
      <c r="X31" s="401"/>
      <c r="Y31" s="402"/>
      <c r="Z31" s="225">
        <v>226</v>
      </c>
      <c r="AA31" s="226"/>
      <c r="AB31" s="226"/>
      <c r="AC31" s="226"/>
      <c r="AD31" s="226"/>
      <c r="AE31" s="226"/>
      <c r="AF31" s="226"/>
      <c r="AG31" s="226"/>
      <c r="AH31" s="226"/>
      <c r="AI31" s="226"/>
      <c r="AJ31" s="226"/>
      <c r="AK31" s="226"/>
      <c r="AL31" s="226"/>
      <c r="AM31" s="227"/>
      <c r="AN31" s="225">
        <v>2</v>
      </c>
      <c r="AO31" s="226"/>
      <c r="AP31" s="226"/>
      <c r="AQ31" s="226"/>
      <c r="AR31" s="226"/>
      <c r="AS31" s="226"/>
      <c r="AT31" s="226"/>
      <c r="AU31" s="226"/>
      <c r="AV31" s="226"/>
      <c r="AW31" s="226"/>
      <c r="AX31" s="226"/>
      <c r="AY31" s="226"/>
      <c r="AZ31" s="226"/>
      <c r="BA31" s="227"/>
      <c r="BB31" s="236">
        <f>(CD31+CR31)/AN31</f>
        <v>12177871.699999999</v>
      </c>
      <c r="BC31" s="242"/>
      <c r="BD31" s="242"/>
      <c r="BE31" s="242"/>
      <c r="BF31" s="242"/>
      <c r="BG31" s="242"/>
      <c r="BH31" s="242"/>
      <c r="BI31" s="242"/>
      <c r="BJ31" s="242"/>
      <c r="BK31" s="242"/>
      <c r="BL31" s="242"/>
      <c r="BM31" s="242"/>
      <c r="BN31" s="242"/>
      <c r="BO31" s="242"/>
      <c r="BP31" s="236">
        <f t="shared" si="0"/>
        <v>24355743.399999999</v>
      </c>
      <c r="BQ31" s="242"/>
      <c r="BR31" s="242"/>
      <c r="BS31" s="242"/>
      <c r="BT31" s="242"/>
      <c r="BU31" s="242"/>
      <c r="BV31" s="242"/>
      <c r="BW31" s="242"/>
      <c r="BX31" s="242"/>
      <c r="BY31" s="242"/>
      <c r="BZ31" s="242"/>
      <c r="CA31" s="242"/>
      <c r="CB31" s="242"/>
      <c r="CC31" s="243"/>
      <c r="CD31" s="225">
        <f>5123276-3032405.94</f>
        <v>2090870.06</v>
      </c>
      <c r="CE31" s="226"/>
      <c r="CF31" s="226"/>
      <c r="CG31" s="226"/>
      <c r="CH31" s="226"/>
      <c r="CI31" s="226"/>
      <c r="CJ31" s="226"/>
      <c r="CK31" s="226"/>
      <c r="CL31" s="226"/>
      <c r="CM31" s="226"/>
      <c r="CN31" s="226"/>
      <c r="CO31" s="226"/>
      <c r="CP31" s="226"/>
      <c r="CQ31" s="227"/>
      <c r="CR31" s="236">
        <f>6167206.4+13089285+3032405.94-16016-8008</f>
        <v>22264873.34</v>
      </c>
      <c r="CS31" s="406"/>
      <c r="CT31" s="406"/>
      <c r="CU31" s="406"/>
      <c r="CV31" s="406"/>
      <c r="CW31" s="406"/>
      <c r="CX31" s="406"/>
      <c r="CY31" s="406"/>
      <c r="CZ31" s="406"/>
      <c r="DA31" s="406"/>
      <c r="DB31" s="406"/>
      <c r="DC31" s="406"/>
      <c r="DD31" s="406"/>
      <c r="DE31" s="406"/>
      <c r="DF31" s="406"/>
      <c r="DG31" s="406"/>
      <c r="DH31" s="406"/>
      <c r="DI31" s="225">
        <v>0</v>
      </c>
      <c r="DJ31" s="226"/>
      <c r="DK31" s="226"/>
      <c r="DL31" s="226"/>
      <c r="DM31" s="226"/>
      <c r="DN31" s="226"/>
      <c r="DO31" s="226"/>
      <c r="DP31" s="226"/>
      <c r="DQ31" s="226"/>
      <c r="DR31" s="226"/>
      <c r="DS31" s="226"/>
      <c r="DT31" s="226"/>
      <c r="DU31" s="227"/>
      <c r="DV31" s="225"/>
      <c r="DW31" s="226"/>
      <c r="DX31" s="226"/>
      <c r="DY31" s="226"/>
      <c r="DZ31" s="226"/>
      <c r="EA31" s="226"/>
      <c r="EB31" s="226"/>
      <c r="EC31" s="226"/>
      <c r="ED31" s="226"/>
      <c r="EE31" s="226"/>
      <c r="EF31" s="226"/>
      <c r="EG31" s="226"/>
      <c r="EH31" s="227"/>
    </row>
    <row r="32" spans="1:138" s="61" customFormat="1" ht="13.5" customHeight="1" x14ac:dyDescent="0.25">
      <c r="A32" s="321" t="s">
        <v>371</v>
      </c>
      <c r="B32" s="211"/>
      <c r="C32" s="211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1"/>
      <c r="AG32" s="211"/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  <c r="BI32" s="211"/>
      <c r="BJ32" s="211"/>
      <c r="BK32" s="211"/>
      <c r="BL32" s="211"/>
      <c r="BM32" s="211"/>
      <c r="BN32" s="211"/>
      <c r="BO32" s="212"/>
      <c r="BP32" s="236">
        <f>CD32+CR32+DI32</f>
        <v>28621922.370000001</v>
      </c>
      <c r="BQ32" s="226"/>
      <c r="BR32" s="226"/>
      <c r="BS32" s="226"/>
      <c r="BT32" s="226"/>
      <c r="BU32" s="226"/>
      <c r="BV32" s="226"/>
      <c r="BW32" s="226"/>
      <c r="BX32" s="226"/>
      <c r="BY32" s="226"/>
      <c r="BZ32" s="226"/>
      <c r="CA32" s="226"/>
      <c r="CB32" s="226"/>
      <c r="CC32" s="227"/>
      <c r="CD32" s="236">
        <f>CD29+CD27+CD26+CD25+CD24+CD21+CD18+CD15+CD12+CD10+CD7+CD31+CD28</f>
        <v>6246487.7699999996</v>
      </c>
      <c r="CE32" s="226"/>
      <c r="CF32" s="226"/>
      <c r="CG32" s="226"/>
      <c r="CH32" s="226"/>
      <c r="CI32" s="226"/>
      <c r="CJ32" s="226"/>
      <c r="CK32" s="226"/>
      <c r="CL32" s="226"/>
      <c r="CM32" s="226"/>
      <c r="CN32" s="226"/>
      <c r="CO32" s="226"/>
      <c r="CP32" s="226"/>
      <c r="CQ32" s="227"/>
      <c r="CR32" s="236">
        <f>CR31+CR10</f>
        <v>22281303.34</v>
      </c>
      <c r="CS32" s="226"/>
      <c r="CT32" s="226"/>
      <c r="CU32" s="226"/>
      <c r="CV32" s="226"/>
      <c r="CW32" s="226"/>
      <c r="CX32" s="226"/>
      <c r="CY32" s="226"/>
      <c r="CZ32" s="226"/>
      <c r="DA32" s="226"/>
      <c r="DB32" s="226"/>
      <c r="DC32" s="226"/>
      <c r="DD32" s="226"/>
      <c r="DE32" s="226"/>
      <c r="DF32" s="226"/>
      <c r="DG32" s="226"/>
      <c r="DH32" s="226"/>
      <c r="DI32" s="236">
        <f>DI30+DI29+DI21</f>
        <v>94131.26</v>
      </c>
      <c r="DJ32" s="242"/>
      <c r="DK32" s="242"/>
      <c r="DL32" s="242"/>
      <c r="DM32" s="242"/>
      <c r="DN32" s="242"/>
      <c r="DO32" s="242"/>
      <c r="DP32" s="242"/>
      <c r="DQ32" s="242"/>
      <c r="DR32" s="242"/>
      <c r="DS32" s="242"/>
      <c r="DT32" s="242"/>
      <c r="DU32" s="243"/>
      <c r="DV32" s="225"/>
      <c r="DW32" s="226"/>
      <c r="DX32" s="226"/>
      <c r="DY32" s="226"/>
      <c r="DZ32" s="226"/>
      <c r="EA32" s="226"/>
      <c r="EB32" s="226"/>
      <c r="EC32" s="226"/>
      <c r="ED32" s="226"/>
      <c r="EE32" s="226"/>
      <c r="EF32" s="226"/>
      <c r="EG32" s="226"/>
      <c r="EH32" s="227"/>
    </row>
    <row r="33" spans="69:95" ht="19.5" customHeight="1" x14ac:dyDescent="0.25">
      <c r="BQ33" s="403"/>
      <c r="BR33" s="404"/>
      <c r="BS33" s="404"/>
      <c r="BT33" s="404"/>
      <c r="BU33" s="404"/>
      <c r="BV33" s="404"/>
      <c r="BW33" s="404"/>
      <c r="BX33" s="404"/>
      <c r="BY33" s="404"/>
      <c r="BZ33" s="404"/>
      <c r="CA33" s="404"/>
      <c r="CB33" s="404"/>
      <c r="CC33" s="404"/>
      <c r="CE33" s="404"/>
      <c r="CF33" s="404"/>
      <c r="CG33" s="404"/>
      <c r="CH33" s="404"/>
      <c r="CI33" s="404"/>
      <c r="CJ33" s="404"/>
      <c r="CK33" s="404"/>
      <c r="CL33" s="404"/>
      <c r="CM33" s="404"/>
      <c r="CN33" s="404"/>
      <c r="CO33" s="404"/>
      <c r="CP33" s="404"/>
      <c r="CQ33" s="404"/>
    </row>
    <row r="34" spans="69:95" x14ac:dyDescent="0.25">
      <c r="BR34" s="405"/>
      <c r="BS34" s="405"/>
      <c r="BT34" s="405"/>
      <c r="BU34" s="405"/>
      <c r="BV34" s="405"/>
      <c r="BW34" s="405"/>
      <c r="BX34" s="405"/>
      <c r="BY34" s="405"/>
      <c r="BZ34" s="405"/>
      <c r="CA34" s="405"/>
      <c r="CB34" s="405"/>
      <c r="CC34" s="405"/>
      <c r="CD34" s="405"/>
      <c r="CE34" s="405"/>
      <c r="CF34" s="405"/>
      <c r="CG34" s="405"/>
      <c r="CH34" s="405"/>
      <c r="CI34" s="405"/>
      <c r="CJ34" s="405"/>
      <c r="CK34" s="405"/>
      <c r="CL34" s="405"/>
      <c r="CM34" s="405"/>
      <c r="CN34" s="405"/>
      <c r="CO34" s="405"/>
      <c r="CP34" s="405"/>
      <c r="CQ34" s="405"/>
    </row>
  </sheetData>
  <mergeCells count="282">
    <mergeCell ref="A2:EH2"/>
    <mergeCell ref="A4:F5"/>
    <mergeCell ref="G4:Y5"/>
    <mergeCell ref="Z4:AM5"/>
    <mergeCell ref="AN4:BA5"/>
    <mergeCell ref="BB4:BO5"/>
    <mergeCell ref="BP4:CC5"/>
    <mergeCell ref="CD4:CQ5"/>
    <mergeCell ref="CR4:DH5"/>
    <mergeCell ref="DI4:EH4"/>
    <mergeCell ref="DI5:DU5"/>
    <mergeCell ref="DV5:EH5"/>
    <mergeCell ref="A6:F6"/>
    <mergeCell ref="G6:Y6"/>
    <mergeCell ref="Z6:AM6"/>
    <mergeCell ref="AN6:BA6"/>
    <mergeCell ref="BB6:BO6"/>
    <mergeCell ref="BP6:CC6"/>
    <mergeCell ref="CD6:CQ6"/>
    <mergeCell ref="CR6:DH6"/>
    <mergeCell ref="DI6:DU6"/>
    <mergeCell ref="DV6:EH6"/>
    <mergeCell ref="A7:F7"/>
    <mergeCell ref="G7:Y7"/>
    <mergeCell ref="Z7:AM7"/>
    <mergeCell ref="AN7:BA7"/>
    <mergeCell ref="BB7:BO7"/>
    <mergeCell ref="BP7:CC7"/>
    <mergeCell ref="CD7:CQ7"/>
    <mergeCell ref="CR7:DH7"/>
    <mergeCell ref="DI7:DU7"/>
    <mergeCell ref="DV7:EH7"/>
    <mergeCell ref="A8:F8"/>
    <mergeCell ref="G8:Y8"/>
    <mergeCell ref="Z8:AM8"/>
    <mergeCell ref="AN8:BA8"/>
    <mergeCell ref="BB8:BO8"/>
    <mergeCell ref="BP8:CC8"/>
    <mergeCell ref="CD8:CQ8"/>
    <mergeCell ref="CR8:DH8"/>
    <mergeCell ref="DI8:DU8"/>
    <mergeCell ref="DV8:EH8"/>
    <mergeCell ref="A9:F9"/>
    <mergeCell ref="G9:Y9"/>
    <mergeCell ref="Z9:AM9"/>
    <mergeCell ref="AN9:BA9"/>
    <mergeCell ref="BB9:BO9"/>
    <mergeCell ref="BP9:CC9"/>
    <mergeCell ref="CD9:CQ9"/>
    <mergeCell ref="CR9:DH9"/>
    <mergeCell ref="DI9:DU9"/>
    <mergeCell ref="DV9:EH9"/>
    <mergeCell ref="A10:F10"/>
    <mergeCell ref="G10:Y10"/>
    <mergeCell ref="Z10:AM10"/>
    <mergeCell ref="AN10:BA10"/>
    <mergeCell ref="BB10:BO10"/>
    <mergeCell ref="BP10:CC10"/>
    <mergeCell ref="CD10:CQ10"/>
    <mergeCell ref="CR10:DH10"/>
    <mergeCell ref="DI10:DU10"/>
    <mergeCell ref="DV10:EH10"/>
    <mergeCell ref="A11:F11"/>
    <mergeCell ref="G11:Y11"/>
    <mergeCell ref="Z11:AM11"/>
    <mergeCell ref="AN11:BA11"/>
    <mergeCell ref="BB11:BO11"/>
    <mergeCell ref="BP11:CC11"/>
    <mergeCell ref="CD11:CQ11"/>
    <mergeCell ref="CR11:DH11"/>
    <mergeCell ref="DI11:DU11"/>
    <mergeCell ref="DV11:EH11"/>
    <mergeCell ref="A12:F12"/>
    <mergeCell ref="G12:Y12"/>
    <mergeCell ref="Z12:AM12"/>
    <mergeCell ref="AN12:BA12"/>
    <mergeCell ref="BB12:BO12"/>
    <mergeCell ref="BP12:CC12"/>
    <mergeCell ref="CD12:CQ12"/>
    <mergeCell ref="CR12:DH12"/>
    <mergeCell ref="DI12:DU12"/>
    <mergeCell ref="DV12:EH12"/>
    <mergeCell ref="A13:F13"/>
    <mergeCell ref="G13:Y13"/>
    <mergeCell ref="Z13:AM13"/>
    <mergeCell ref="AN13:BA13"/>
    <mergeCell ref="BB13:BO13"/>
    <mergeCell ref="BP13:CC13"/>
    <mergeCell ref="CD13:CQ13"/>
    <mergeCell ref="CR13:DH13"/>
    <mergeCell ref="DI13:DU13"/>
    <mergeCell ref="DV13:EH13"/>
    <mergeCell ref="A14:F14"/>
    <mergeCell ref="G14:Y14"/>
    <mergeCell ref="Z14:AM14"/>
    <mergeCell ref="AN14:BA14"/>
    <mergeCell ref="BB14:BO14"/>
    <mergeCell ref="BP14:CC14"/>
    <mergeCell ref="CD14:CQ14"/>
    <mergeCell ref="CR14:DH14"/>
    <mergeCell ref="DI14:DU14"/>
    <mergeCell ref="DV14:EH14"/>
    <mergeCell ref="A15:F15"/>
    <mergeCell ref="G15:Y15"/>
    <mergeCell ref="Z15:AM15"/>
    <mergeCell ref="AN15:BA15"/>
    <mergeCell ref="BB15:BO15"/>
    <mergeCell ref="BP15:CC15"/>
    <mergeCell ref="CD15:CQ15"/>
    <mergeCell ref="CR15:DH15"/>
    <mergeCell ref="DI15:DU15"/>
    <mergeCell ref="DV15:EH15"/>
    <mergeCell ref="A16:F16"/>
    <mergeCell ref="G16:Y16"/>
    <mergeCell ref="Z16:AM16"/>
    <mergeCell ref="AN16:BA16"/>
    <mergeCell ref="BB16:BO16"/>
    <mergeCell ref="BP16:CC16"/>
    <mergeCell ref="CD16:CQ16"/>
    <mergeCell ref="CR16:DH16"/>
    <mergeCell ref="DI16:DU16"/>
    <mergeCell ref="DV16:EH16"/>
    <mergeCell ref="A17:F17"/>
    <mergeCell ref="G17:Y17"/>
    <mergeCell ref="Z17:AM17"/>
    <mergeCell ref="AN17:BA17"/>
    <mergeCell ref="BB17:BO17"/>
    <mergeCell ref="BP17:CC17"/>
    <mergeCell ref="CD17:CQ17"/>
    <mergeCell ref="CR17:DH17"/>
    <mergeCell ref="DI17:DU17"/>
    <mergeCell ref="DV17:EH17"/>
    <mergeCell ref="A18:F18"/>
    <mergeCell ref="G18:Y18"/>
    <mergeCell ref="Z18:AM18"/>
    <mergeCell ref="AN18:BA18"/>
    <mergeCell ref="BB18:BO18"/>
    <mergeCell ref="BP18:CC18"/>
    <mergeCell ref="CD18:CQ18"/>
    <mergeCell ref="CR18:DH18"/>
    <mergeCell ref="DI18:DU18"/>
    <mergeCell ref="DV18:EH18"/>
    <mergeCell ref="A19:F19"/>
    <mergeCell ref="G19:Y19"/>
    <mergeCell ref="Z19:AM19"/>
    <mergeCell ref="AN19:BA19"/>
    <mergeCell ref="BB19:BO19"/>
    <mergeCell ref="BP19:CC19"/>
    <mergeCell ref="CD19:CQ19"/>
    <mergeCell ref="CR19:DH19"/>
    <mergeCell ref="DI19:DU19"/>
    <mergeCell ref="DV19:EH19"/>
    <mergeCell ref="A20:F20"/>
    <mergeCell ref="G20:Y20"/>
    <mergeCell ref="Z20:AM20"/>
    <mergeCell ref="AN20:BA20"/>
    <mergeCell ref="BB20:BO20"/>
    <mergeCell ref="BP20:CC20"/>
    <mergeCell ref="CD20:CQ20"/>
    <mergeCell ref="CR20:DH20"/>
    <mergeCell ref="DI20:DU20"/>
    <mergeCell ref="DV20:EH20"/>
    <mergeCell ref="A21:F21"/>
    <mergeCell ref="G21:Y21"/>
    <mergeCell ref="Z21:AM21"/>
    <mergeCell ref="AN21:BA21"/>
    <mergeCell ref="BB21:BO21"/>
    <mergeCell ref="BP21:CC21"/>
    <mergeCell ref="CD21:CQ21"/>
    <mergeCell ref="CR21:DH21"/>
    <mergeCell ref="DI21:DU21"/>
    <mergeCell ref="DV21:EH21"/>
    <mergeCell ref="A22:F22"/>
    <mergeCell ref="G22:Y22"/>
    <mergeCell ref="Z22:AM22"/>
    <mergeCell ref="AN22:BA22"/>
    <mergeCell ref="BB22:BO22"/>
    <mergeCell ref="BP22:CC22"/>
    <mergeCell ref="CD22:CQ22"/>
    <mergeCell ref="CR22:DH22"/>
    <mergeCell ref="DI22:DU22"/>
    <mergeCell ref="DV22:EH22"/>
    <mergeCell ref="A23:F23"/>
    <mergeCell ref="G23:Y23"/>
    <mergeCell ref="Z23:AM23"/>
    <mergeCell ref="AN23:BA23"/>
    <mergeCell ref="BB23:BO23"/>
    <mergeCell ref="BP23:CC23"/>
    <mergeCell ref="CD23:CQ23"/>
    <mergeCell ref="CR23:DH23"/>
    <mergeCell ref="DI23:DU23"/>
    <mergeCell ref="DV23:EH23"/>
    <mergeCell ref="A24:F24"/>
    <mergeCell ref="G24:Y24"/>
    <mergeCell ref="Z24:AM24"/>
    <mergeCell ref="AN24:BA24"/>
    <mergeCell ref="BB24:BO24"/>
    <mergeCell ref="BP24:CC24"/>
    <mergeCell ref="CD24:CQ24"/>
    <mergeCell ref="CR24:DH24"/>
    <mergeCell ref="DI24:DU24"/>
    <mergeCell ref="DV24:EH24"/>
    <mergeCell ref="A25:F25"/>
    <mergeCell ref="G25:Y25"/>
    <mergeCell ref="Z25:AM25"/>
    <mergeCell ref="AN25:BA25"/>
    <mergeCell ref="BB25:BO25"/>
    <mergeCell ref="BP25:CC25"/>
    <mergeCell ref="CD25:CQ25"/>
    <mergeCell ref="CR25:DH25"/>
    <mergeCell ref="DI25:DU25"/>
    <mergeCell ref="DV25:EH25"/>
    <mergeCell ref="A26:F26"/>
    <mergeCell ref="G26:Y26"/>
    <mergeCell ref="Z26:AM26"/>
    <mergeCell ref="AN26:BA26"/>
    <mergeCell ref="BB26:BO26"/>
    <mergeCell ref="BP26:CC26"/>
    <mergeCell ref="CD26:CQ26"/>
    <mergeCell ref="CR26:DH26"/>
    <mergeCell ref="DI26:DU26"/>
    <mergeCell ref="DV26:EH26"/>
    <mergeCell ref="A27:F27"/>
    <mergeCell ref="G27:Y27"/>
    <mergeCell ref="Z27:AM27"/>
    <mergeCell ref="AN27:BA27"/>
    <mergeCell ref="BB27:BO27"/>
    <mergeCell ref="BP27:CC27"/>
    <mergeCell ref="CD27:CQ27"/>
    <mergeCell ref="CR27:DH27"/>
    <mergeCell ref="DI27:DU27"/>
    <mergeCell ref="DV27:EH27"/>
    <mergeCell ref="A28:F28"/>
    <mergeCell ref="G28:Y28"/>
    <mergeCell ref="Z28:AM28"/>
    <mergeCell ref="AN28:BA28"/>
    <mergeCell ref="BB28:BO28"/>
    <mergeCell ref="BP28:CC28"/>
    <mergeCell ref="CD28:CQ28"/>
    <mergeCell ref="CR28:DH28"/>
    <mergeCell ref="DI28:DU28"/>
    <mergeCell ref="DV28:EH28"/>
    <mergeCell ref="A29:F29"/>
    <mergeCell ref="G29:Y29"/>
    <mergeCell ref="Z29:AM29"/>
    <mergeCell ref="AN29:BA29"/>
    <mergeCell ref="BB29:BO29"/>
    <mergeCell ref="BP29:CC29"/>
    <mergeCell ref="CD29:CQ29"/>
    <mergeCell ref="CR29:DH29"/>
    <mergeCell ref="DI29:DU29"/>
    <mergeCell ref="DV29:EH29"/>
    <mergeCell ref="A30:F30"/>
    <mergeCell ref="G30:Y30"/>
    <mergeCell ref="Z30:AM30"/>
    <mergeCell ref="AN30:BA30"/>
    <mergeCell ref="BB30:BO30"/>
    <mergeCell ref="BP30:CC30"/>
    <mergeCell ref="CD30:CQ30"/>
    <mergeCell ref="CR30:DH30"/>
    <mergeCell ref="DI30:DU30"/>
    <mergeCell ref="DV30:EH30"/>
    <mergeCell ref="A31:F31"/>
    <mergeCell ref="G31:Y31"/>
    <mergeCell ref="Z31:AM31"/>
    <mergeCell ref="AN31:BA31"/>
    <mergeCell ref="BB31:BO31"/>
    <mergeCell ref="BP31:CC31"/>
    <mergeCell ref="CD31:CQ31"/>
    <mergeCell ref="CR31:DH31"/>
    <mergeCell ref="BQ33:CC33"/>
    <mergeCell ref="CE33:CQ33"/>
    <mergeCell ref="BR34:CD34"/>
    <mergeCell ref="CE34:CQ34"/>
    <mergeCell ref="DI31:DU31"/>
    <mergeCell ref="DV31:EH31"/>
    <mergeCell ref="A32:BO32"/>
    <mergeCell ref="BP32:CC32"/>
    <mergeCell ref="CD32:CQ32"/>
    <mergeCell ref="CR32:DH32"/>
    <mergeCell ref="DI32:DU32"/>
    <mergeCell ref="DV32:EH32"/>
  </mergeCells>
  <pageMargins left="0.78740157480314965" right="0.70866141732283472" top="0.78740157480314965" bottom="0.39370078740157483" header="0.19685039370078741" footer="0.19685039370078741"/>
  <pageSetup paperSize="9" scale="85" orientation="landscape" r:id="rId1"/>
  <headerFooter alignWithMargins="0"/>
  <rowBreaks count="2" manualBreakCount="2">
    <brk id="16" max="137" man="1"/>
    <brk id="32" max="137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H23"/>
  <sheetViews>
    <sheetView view="pageBreakPreview" topLeftCell="A4" zoomScaleNormal="100" zoomScaleSheetLayoutView="100" workbookViewId="0">
      <selection activeCell="ES58" sqref="ES58:GE58"/>
    </sheetView>
  </sheetViews>
  <sheetFormatPr defaultColWidth="0.88671875" defaultRowHeight="13.8" x14ac:dyDescent="0.25"/>
  <cols>
    <col min="1" max="16384" width="0.88671875" style="65"/>
  </cols>
  <sheetData>
    <row r="1" spans="1:138" s="62" customFormat="1" x14ac:dyDescent="0.25">
      <c r="A1" s="62" t="s">
        <v>637</v>
      </c>
    </row>
    <row r="2" spans="1:138" s="62" customFormat="1" ht="12.75" customHeight="1" x14ac:dyDescent="0.25"/>
    <row r="3" spans="1:138" s="63" customFormat="1" ht="73.5" customHeight="1" x14ac:dyDescent="0.25">
      <c r="A3" s="411" t="s">
        <v>278</v>
      </c>
      <c r="B3" s="412"/>
      <c r="C3" s="412"/>
      <c r="D3" s="412"/>
      <c r="E3" s="412"/>
      <c r="F3" s="413"/>
      <c r="G3" s="412" t="s">
        <v>448</v>
      </c>
      <c r="H3" s="412"/>
      <c r="I3" s="412"/>
      <c r="J3" s="412"/>
      <c r="K3" s="412"/>
      <c r="L3" s="412"/>
      <c r="M3" s="412"/>
      <c r="N3" s="412"/>
      <c r="O3" s="412"/>
      <c r="P3" s="412"/>
      <c r="Q3" s="412"/>
      <c r="R3" s="412"/>
      <c r="S3" s="412"/>
      <c r="T3" s="412"/>
      <c r="U3" s="412"/>
      <c r="V3" s="412"/>
      <c r="W3" s="412"/>
      <c r="X3" s="412"/>
      <c r="Y3" s="413"/>
      <c r="Z3" s="411" t="s">
        <v>353</v>
      </c>
      <c r="AA3" s="412"/>
      <c r="AB3" s="412"/>
      <c r="AC3" s="412"/>
      <c r="AD3" s="412"/>
      <c r="AE3" s="412"/>
      <c r="AF3" s="412"/>
      <c r="AG3" s="412"/>
      <c r="AH3" s="412"/>
      <c r="AI3" s="412"/>
      <c r="AJ3" s="412"/>
      <c r="AK3" s="412"/>
      <c r="AL3" s="412"/>
      <c r="AM3" s="413"/>
      <c r="AN3" s="411" t="s">
        <v>604</v>
      </c>
      <c r="AO3" s="412"/>
      <c r="AP3" s="412"/>
      <c r="AQ3" s="412"/>
      <c r="AR3" s="412"/>
      <c r="AS3" s="412"/>
      <c r="AT3" s="412"/>
      <c r="AU3" s="412"/>
      <c r="AV3" s="412"/>
      <c r="AW3" s="412"/>
      <c r="AX3" s="412"/>
      <c r="AY3" s="412"/>
      <c r="AZ3" s="412"/>
      <c r="BA3" s="413"/>
      <c r="BB3" s="411" t="s">
        <v>605</v>
      </c>
      <c r="BC3" s="412"/>
      <c r="BD3" s="412"/>
      <c r="BE3" s="412"/>
      <c r="BF3" s="412"/>
      <c r="BG3" s="412"/>
      <c r="BH3" s="412"/>
      <c r="BI3" s="412"/>
      <c r="BJ3" s="412"/>
      <c r="BK3" s="412"/>
      <c r="BL3" s="412"/>
      <c r="BM3" s="412"/>
      <c r="BN3" s="412"/>
      <c r="BO3" s="413"/>
      <c r="BP3" s="411" t="s">
        <v>606</v>
      </c>
      <c r="BQ3" s="412"/>
      <c r="BR3" s="412"/>
      <c r="BS3" s="412"/>
      <c r="BT3" s="412"/>
      <c r="BU3" s="412"/>
      <c r="BV3" s="412"/>
      <c r="BW3" s="412"/>
      <c r="BX3" s="412"/>
      <c r="BY3" s="412"/>
      <c r="BZ3" s="412"/>
      <c r="CA3" s="412"/>
      <c r="CB3" s="412"/>
      <c r="CC3" s="413"/>
      <c r="CD3" s="417" t="s">
        <v>429</v>
      </c>
      <c r="CE3" s="418"/>
      <c r="CF3" s="418"/>
      <c r="CG3" s="418"/>
      <c r="CH3" s="418"/>
      <c r="CI3" s="418"/>
      <c r="CJ3" s="418"/>
      <c r="CK3" s="418"/>
      <c r="CL3" s="418"/>
      <c r="CM3" s="418"/>
      <c r="CN3" s="418"/>
      <c r="CO3" s="418"/>
      <c r="CP3" s="418"/>
      <c r="CQ3" s="419"/>
      <c r="CR3" s="417" t="s">
        <v>430</v>
      </c>
      <c r="CS3" s="418"/>
      <c r="CT3" s="418"/>
      <c r="CU3" s="418"/>
      <c r="CV3" s="418"/>
      <c r="CW3" s="418"/>
      <c r="CX3" s="418"/>
      <c r="CY3" s="418"/>
      <c r="CZ3" s="418"/>
      <c r="DA3" s="418"/>
      <c r="DB3" s="418"/>
      <c r="DC3" s="418"/>
      <c r="DD3" s="418"/>
      <c r="DE3" s="418"/>
      <c r="DF3" s="418"/>
      <c r="DG3" s="418"/>
      <c r="DH3" s="418"/>
      <c r="DI3" s="408" t="s">
        <v>431</v>
      </c>
      <c r="DJ3" s="409"/>
      <c r="DK3" s="409"/>
      <c r="DL3" s="409"/>
      <c r="DM3" s="409"/>
      <c r="DN3" s="409"/>
      <c r="DO3" s="409"/>
      <c r="DP3" s="409"/>
      <c r="DQ3" s="409"/>
      <c r="DR3" s="409"/>
      <c r="DS3" s="409"/>
      <c r="DT3" s="409"/>
      <c r="DU3" s="409"/>
      <c r="DV3" s="409"/>
      <c r="DW3" s="409"/>
      <c r="DX3" s="409"/>
      <c r="DY3" s="409"/>
      <c r="DZ3" s="409"/>
      <c r="EA3" s="409"/>
      <c r="EB3" s="409"/>
      <c r="EC3" s="409"/>
      <c r="ED3" s="409"/>
      <c r="EE3" s="409"/>
      <c r="EF3" s="409"/>
      <c r="EG3" s="409"/>
      <c r="EH3" s="410"/>
    </row>
    <row r="4" spans="1:138" s="63" customFormat="1" ht="33" customHeight="1" x14ac:dyDescent="0.25">
      <c r="A4" s="414"/>
      <c r="B4" s="415"/>
      <c r="C4" s="415"/>
      <c r="D4" s="415"/>
      <c r="E4" s="415"/>
      <c r="F4" s="416"/>
      <c r="G4" s="415"/>
      <c r="H4" s="415"/>
      <c r="I4" s="415"/>
      <c r="J4" s="415"/>
      <c r="K4" s="415"/>
      <c r="L4" s="415"/>
      <c r="M4" s="415"/>
      <c r="N4" s="415"/>
      <c r="O4" s="415"/>
      <c r="P4" s="415"/>
      <c r="Q4" s="415"/>
      <c r="R4" s="415"/>
      <c r="S4" s="415"/>
      <c r="T4" s="415"/>
      <c r="U4" s="415"/>
      <c r="V4" s="415"/>
      <c r="W4" s="415"/>
      <c r="X4" s="415"/>
      <c r="Y4" s="416"/>
      <c r="Z4" s="414"/>
      <c r="AA4" s="415"/>
      <c r="AB4" s="415"/>
      <c r="AC4" s="415"/>
      <c r="AD4" s="415"/>
      <c r="AE4" s="415"/>
      <c r="AF4" s="415"/>
      <c r="AG4" s="415"/>
      <c r="AH4" s="415"/>
      <c r="AI4" s="415"/>
      <c r="AJ4" s="415"/>
      <c r="AK4" s="415"/>
      <c r="AL4" s="415"/>
      <c r="AM4" s="416"/>
      <c r="AN4" s="414"/>
      <c r="AO4" s="415"/>
      <c r="AP4" s="415"/>
      <c r="AQ4" s="415"/>
      <c r="AR4" s="415"/>
      <c r="AS4" s="415"/>
      <c r="AT4" s="415"/>
      <c r="AU4" s="415"/>
      <c r="AV4" s="415"/>
      <c r="AW4" s="415"/>
      <c r="AX4" s="415"/>
      <c r="AY4" s="415"/>
      <c r="AZ4" s="415"/>
      <c r="BA4" s="416"/>
      <c r="BB4" s="414"/>
      <c r="BC4" s="415"/>
      <c r="BD4" s="415"/>
      <c r="BE4" s="415"/>
      <c r="BF4" s="415"/>
      <c r="BG4" s="415"/>
      <c r="BH4" s="415"/>
      <c r="BI4" s="415"/>
      <c r="BJ4" s="415"/>
      <c r="BK4" s="415"/>
      <c r="BL4" s="415"/>
      <c r="BM4" s="415"/>
      <c r="BN4" s="415"/>
      <c r="BO4" s="416"/>
      <c r="BP4" s="414"/>
      <c r="BQ4" s="415"/>
      <c r="BR4" s="415"/>
      <c r="BS4" s="415"/>
      <c r="BT4" s="415"/>
      <c r="BU4" s="415"/>
      <c r="BV4" s="415"/>
      <c r="BW4" s="415"/>
      <c r="BX4" s="415"/>
      <c r="BY4" s="415"/>
      <c r="BZ4" s="415"/>
      <c r="CA4" s="415"/>
      <c r="CB4" s="415"/>
      <c r="CC4" s="416"/>
      <c r="CD4" s="420"/>
      <c r="CE4" s="421"/>
      <c r="CF4" s="421"/>
      <c r="CG4" s="421"/>
      <c r="CH4" s="421"/>
      <c r="CI4" s="421"/>
      <c r="CJ4" s="421"/>
      <c r="CK4" s="421"/>
      <c r="CL4" s="421"/>
      <c r="CM4" s="421"/>
      <c r="CN4" s="421"/>
      <c r="CO4" s="421"/>
      <c r="CP4" s="421"/>
      <c r="CQ4" s="422"/>
      <c r="CR4" s="420"/>
      <c r="CS4" s="421"/>
      <c r="CT4" s="421"/>
      <c r="CU4" s="421"/>
      <c r="CV4" s="421"/>
      <c r="CW4" s="421"/>
      <c r="CX4" s="421"/>
      <c r="CY4" s="421"/>
      <c r="CZ4" s="421"/>
      <c r="DA4" s="421"/>
      <c r="DB4" s="421"/>
      <c r="DC4" s="421"/>
      <c r="DD4" s="421"/>
      <c r="DE4" s="421"/>
      <c r="DF4" s="421"/>
      <c r="DG4" s="421"/>
      <c r="DH4" s="421"/>
      <c r="DI4" s="408" t="s">
        <v>435</v>
      </c>
      <c r="DJ4" s="408"/>
      <c r="DK4" s="408"/>
      <c r="DL4" s="408"/>
      <c r="DM4" s="408"/>
      <c r="DN4" s="408"/>
      <c r="DO4" s="408"/>
      <c r="DP4" s="408"/>
      <c r="DQ4" s="408"/>
      <c r="DR4" s="408"/>
      <c r="DS4" s="408"/>
      <c r="DT4" s="408"/>
      <c r="DU4" s="408"/>
      <c r="DV4" s="408" t="s">
        <v>466</v>
      </c>
      <c r="DW4" s="409"/>
      <c r="DX4" s="409"/>
      <c r="DY4" s="409"/>
      <c r="DZ4" s="409"/>
      <c r="EA4" s="409"/>
      <c r="EB4" s="409"/>
      <c r="EC4" s="409"/>
      <c r="ED4" s="409"/>
      <c r="EE4" s="409"/>
      <c r="EF4" s="409"/>
      <c r="EG4" s="409"/>
      <c r="EH4" s="410"/>
    </row>
    <row r="5" spans="1:138" s="64" customFormat="1" ht="13.2" x14ac:dyDescent="0.3">
      <c r="A5" s="279">
        <v>1</v>
      </c>
      <c r="B5" s="280"/>
      <c r="C5" s="280"/>
      <c r="D5" s="280"/>
      <c r="E5" s="280"/>
      <c r="F5" s="281"/>
      <c r="G5" s="437">
        <v>2</v>
      </c>
      <c r="H5" s="437"/>
      <c r="I5" s="437"/>
      <c r="J5" s="437"/>
      <c r="K5" s="437"/>
      <c r="L5" s="437"/>
      <c r="M5" s="437"/>
      <c r="N5" s="437"/>
      <c r="O5" s="437"/>
      <c r="P5" s="437"/>
      <c r="Q5" s="437"/>
      <c r="R5" s="437"/>
      <c r="S5" s="437"/>
      <c r="T5" s="437"/>
      <c r="U5" s="437"/>
      <c r="V5" s="437"/>
      <c r="W5" s="437"/>
      <c r="X5" s="437"/>
      <c r="Y5" s="438"/>
      <c r="Z5" s="425">
        <v>3</v>
      </c>
      <c r="AA5" s="345"/>
      <c r="AB5" s="345"/>
      <c r="AC5" s="345"/>
      <c r="AD5" s="345"/>
      <c r="AE5" s="345"/>
      <c r="AF5" s="345"/>
      <c r="AG5" s="345"/>
      <c r="AH5" s="345"/>
      <c r="AI5" s="345"/>
      <c r="AJ5" s="345"/>
      <c r="AK5" s="345"/>
      <c r="AL5" s="345"/>
      <c r="AM5" s="346"/>
      <c r="AN5" s="436">
        <v>4</v>
      </c>
      <c r="AO5" s="437"/>
      <c r="AP5" s="437"/>
      <c r="AQ5" s="437"/>
      <c r="AR5" s="437"/>
      <c r="AS5" s="437"/>
      <c r="AT5" s="437"/>
      <c r="AU5" s="437"/>
      <c r="AV5" s="437"/>
      <c r="AW5" s="437"/>
      <c r="AX5" s="437"/>
      <c r="AY5" s="437"/>
      <c r="AZ5" s="437"/>
      <c r="BA5" s="438"/>
      <c r="BB5" s="436">
        <v>5</v>
      </c>
      <c r="BC5" s="437"/>
      <c r="BD5" s="437"/>
      <c r="BE5" s="437"/>
      <c r="BF5" s="437"/>
      <c r="BG5" s="437"/>
      <c r="BH5" s="437"/>
      <c r="BI5" s="437"/>
      <c r="BJ5" s="437"/>
      <c r="BK5" s="437"/>
      <c r="BL5" s="437"/>
      <c r="BM5" s="437"/>
      <c r="BN5" s="437"/>
      <c r="BO5" s="438"/>
      <c r="BP5" s="436">
        <v>6</v>
      </c>
      <c r="BQ5" s="437"/>
      <c r="BR5" s="437"/>
      <c r="BS5" s="437"/>
      <c r="BT5" s="437"/>
      <c r="BU5" s="437"/>
      <c r="BV5" s="437"/>
      <c r="BW5" s="437"/>
      <c r="BX5" s="437"/>
      <c r="BY5" s="437"/>
      <c r="BZ5" s="437"/>
      <c r="CA5" s="437"/>
      <c r="CB5" s="437"/>
      <c r="CC5" s="438"/>
      <c r="CD5" s="439">
        <v>7</v>
      </c>
      <c r="CE5" s="440"/>
      <c r="CF5" s="440"/>
      <c r="CG5" s="440"/>
      <c r="CH5" s="440"/>
      <c r="CI5" s="440"/>
      <c r="CJ5" s="440"/>
      <c r="CK5" s="440"/>
      <c r="CL5" s="440"/>
      <c r="CM5" s="440"/>
      <c r="CN5" s="440"/>
      <c r="CO5" s="440"/>
      <c r="CP5" s="440"/>
      <c r="CQ5" s="441"/>
      <c r="CR5" s="439">
        <v>8</v>
      </c>
      <c r="CS5" s="440"/>
      <c r="CT5" s="440"/>
      <c r="CU5" s="440"/>
      <c r="CV5" s="440"/>
      <c r="CW5" s="440"/>
      <c r="CX5" s="440"/>
      <c r="CY5" s="440"/>
      <c r="CZ5" s="440"/>
      <c r="DA5" s="440"/>
      <c r="DB5" s="440"/>
      <c r="DC5" s="440"/>
      <c r="DD5" s="440"/>
      <c r="DE5" s="440"/>
      <c r="DF5" s="440"/>
      <c r="DG5" s="440"/>
      <c r="DH5" s="441"/>
      <c r="DI5" s="439">
        <v>9</v>
      </c>
      <c r="DJ5" s="440"/>
      <c r="DK5" s="440"/>
      <c r="DL5" s="440"/>
      <c r="DM5" s="440"/>
      <c r="DN5" s="440"/>
      <c r="DO5" s="440"/>
      <c r="DP5" s="440"/>
      <c r="DQ5" s="440"/>
      <c r="DR5" s="440"/>
      <c r="DS5" s="440"/>
      <c r="DT5" s="440"/>
      <c r="DU5" s="441"/>
      <c r="DV5" s="439">
        <v>10</v>
      </c>
      <c r="DW5" s="440"/>
      <c r="DX5" s="440"/>
      <c r="DY5" s="440"/>
      <c r="DZ5" s="440"/>
      <c r="EA5" s="440"/>
      <c r="EB5" s="440"/>
      <c r="EC5" s="440"/>
      <c r="ED5" s="440"/>
      <c r="EE5" s="440"/>
      <c r="EF5" s="440"/>
      <c r="EG5" s="440"/>
      <c r="EH5" s="441"/>
    </row>
    <row r="6" spans="1:138" s="61" customFormat="1" ht="26.25" customHeight="1" x14ac:dyDescent="0.3">
      <c r="A6" s="244" t="s">
        <v>35</v>
      </c>
      <c r="B6" s="245"/>
      <c r="C6" s="245"/>
      <c r="D6" s="245"/>
      <c r="E6" s="245"/>
      <c r="F6" s="246"/>
      <c r="G6" s="308" t="s">
        <v>638</v>
      </c>
      <c r="H6" s="308"/>
      <c r="I6" s="308"/>
      <c r="J6" s="308"/>
      <c r="K6" s="308"/>
      <c r="L6" s="308"/>
      <c r="M6" s="308"/>
      <c r="N6" s="308"/>
      <c r="O6" s="308"/>
      <c r="P6" s="308"/>
      <c r="Q6" s="308"/>
      <c r="R6" s="308"/>
      <c r="S6" s="308"/>
      <c r="T6" s="308"/>
      <c r="U6" s="308"/>
      <c r="V6" s="308"/>
      <c r="W6" s="308"/>
      <c r="X6" s="308"/>
      <c r="Y6" s="308"/>
      <c r="Z6" s="442">
        <v>310</v>
      </c>
      <c r="AA6" s="345"/>
      <c r="AB6" s="345"/>
      <c r="AC6" s="345"/>
      <c r="AD6" s="345"/>
      <c r="AE6" s="345"/>
      <c r="AF6" s="345"/>
      <c r="AG6" s="345"/>
      <c r="AH6" s="345"/>
      <c r="AI6" s="345"/>
      <c r="AJ6" s="345"/>
      <c r="AK6" s="345"/>
      <c r="AL6" s="345"/>
      <c r="AM6" s="346"/>
      <c r="AN6" s="436" t="s">
        <v>438</v>
      </c>
      <c r="AO6" s="437"/>
      <c r="AP6" s="437"/>
      <c r="AQ6" s="437"/>
      <c r="AR6" s="437"/>
      <c r="AS6" s="437"/>
      <c r="AT6" s="437"/>
      <c r="AU6" s="437"/>
      <c r="AV6" s="437"/>
      <c r="AW6" s="437"/>
      <c r="AX6" s="437"/>
      <c r="AY6" s="437"/>
      <c r="AZ6" s="437"/>
      <c r="BA6" s="438"/>
      <c r="BB6" s="436" t="s">
        <v>438</v>
      </c>
      <c r="BC6" s="437"/>
      <c r="BD6" s="437"/>
      <c r="BE6" s="437"/>
      <c r="BF6" s="437"/>
      <c r="BG6" s="437"/>
      <c r="BH6" s="437"/>
      <c r="BI6" s="437"/>
      <c r="BJ6" s="437"/>
      <c r="BK6" s="437"/>
      <c r="BL6" s="437"/>
      <c r="BM6" s="437"/>
      <c r="BN6" s="437"/>
      <c r="BO6" s="438"/>
      <c r="BP6" s="433">
        <f>BP8+BP9+BP10+BP11+BP15+BP12+BP13+BP14</f>
        <v>11723572.85</v>
      </c>
      <c r="BQ6" s="434"/>
      <c r="BR6" s="434"/>
      <c r="BS6" s="434"/>
      <c r="BT6" s="434"/>
      <c r="BU6" s="434"/>
      <c r="BV6" s="434"/>
      <c r="BW6" s="434"/>
      <c r="BX6" s="434"/>
      <c r="BY6" s="434"/>
      <c r="BZ6" s="434"/>
      <c r="CA6" s="434"/>
      <c r="CB6" s="434"/>
      <c r="CC6" s="435"/>
      <c r="CD6" s="236">
        <f>CD8+CD9+CD11+CD13+CD15+CD14</f>
        <v>11167057.85</v>
      </c>
      <c r="CE6" s="242"/>
      <c r="CF6" s="242"/>
      <c r="CG6" s="242"/>
      <c r="CH6" s="242"/>
      <c r="CI6" s="242"/>
      <c r="CJ6" s="242"/>
      <c r="CK6" s="242"/>
      <c r="CL6" s="242"/>
      <c r="CM6" s="242"/>
      <c r="CN6" s="242"/>
      <c r="CO6" s="242"/>
      <c r="CP6" s="242"/>
      <c r="CQ6" s="243"/>
      <c r="CR6" s="236">
        <f>CR8+CR9+CR10+CR12</f>
        <v>511515</v>
      </c>
      <c r="CS6" s="242"/>
      <c r="CT6" s="242"/>
      <c r="CU6" s="242"/>
      <c r="CV6" s="242"/>
      <c r="CW6" s="242"/>
      <c r="CX6" s="242"/>
      <c r="CY6" s="242"/>
      <c r="CZ6" s="242"/>
      <c r="DA6" s="242"/>
      <c r="DB6" s="242"/>
      <c r="DC6" s="242"/>
      <c r="DD6" s="242"/>
      <c r="DE6" s="242"/>
      <c r="DF6" s="242"/>
      <c r="DG6" s="242"/>
      <c r="DH6" s="243"/>
      <c r="DI6" s="236">
        <f>DI9+DI8+DI10</f>
        <v>45000</v>
      </c>
      <c r="DJ6" s="236"/>
      <c r="DK6" s="236"/>
      <c r="DL6" s="236"/>
      <c r="DM6" s="236"/>
      <c r="DN6" s="236"/>
      <c r="DO6" s="236"/>
      <c r="DP6" s="236"/>
      <c r="DQ6" s="236"/>
      <c r="DR6" s="236"/>
      <c r="DS6" s="236"/>
      <c r="DT6" s="236"/>
      <c r="DU6" s="236"/>
      <c r="DV6" s="225"/>
      <c r="DW6" s="225"/>
      <c r="DX6" s="225"/>
      <c r="DY6" s="225"/>
      <c r="DZ6" s="225"/>
      <c r="EA6" s="225"/>
      <c r="EB6" s="225"/>
      <c r="EC6" s="225"/>
      <c r="ED6" s="225"/>
      <c r="EE6" s="225"/>
      <c r="EF6" s="225"/>
      <c r="EG6" s="225"/>
      <c r="EH6" s="225"/>
    </row>
    <row r="7" spans="1:138" s="61" customFormat="1" ht="26.25" customHeight="1" x14ac:dyDescent="0.3">
      <c r="A7" s="424" t="s">
        <v>291</v>
      </c>
      <c r="B7" s="151"/>
      <c r="C7" s="151"/>
      <c r="D7" s="151"/>
      <c r="E7" s="151"/>
      <c r="F7" s="152"/>
      <c r="G7" s="308" t="s">
        <v>639</v>
      </c>
      <c r="H7" s="308"/>
      <c r="I7" s="308"/>
      <c r="J7" s="308"/>
      <c r="K7" s="308"/>
      <c r="L7" s="308"/>
      <c r="M7" s="308"/>
      <c r="N7" s="308"/>
      <c r="O7" s="308"/>
      <c r="P7" s="308"/>
      <c r="Q7" s="308"/>
      <c r="R7" s="308"/>
      <c r="S7" s="308"/>
      <c r="T7" s="308"/>
      <c r="U7" s="308"/>
      <c r="V7" s="308"/>
      <c r="W7" s="308"/>
      <c r="X7" s="308"/>
      <c r="Y7" s="308"/>
      <c r="Z7" s="426" t="s">
        <v>438</v>
      </c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M7" s="152"/>
      <c r="AN7" s="233" t="s">
        <v>438</v>
      </c>
      <c r="AO7" s="233"/>
      <c r="AP7" s="233"/>
      <c r="AQ7" s="233"/>
      <c r="AR7" s="233"/>
      <c r="AS7" s="233"/>
      <c r="AT7" s="233"/>
      <c r="AU7" s="233"/>
      <c r="AV7" s="233"/>
      <c r="AW7" s="233"/>
      <c r="AX7" s="233"/>
      <c r="AY7" s="233"/>
      <c r="AZ7" s="233"/>
      <c r="BA7" s="233"/>
      <c r="BB7" s="233" t="s">
        <v>438</v>
      </c>
      <c r="BC7" s="233"/>
      <c r="BD7" s="233"/>
      <c r="BE7" s="233"/>
      <c r="BF7" s="233"/>
      <c r="BG7" s="233"/>
      <c r="BH7" s="233"/>
      <c r="BI7" s="233"/>
      <c r="BJ7" s="233"/>
      <c r="BK7" s="233"/>
      <c r="BL7" s="233"/>
      <c r="BM7" s="233"/>
      <c r="BN7" s="233"/>
      <c r="BO7" s="233"/>
      <c r="BP7" s="233" t="s">
        <v>438</v>
      </c>
      <c r="BQ7" s="233"/>
      <c r="BR7" s="233"/>
      <c r="BS7" s="233"/>
      <c r="BT7" s="233"/>
      <c r="BU7" s="233"/>
      <c r="BV7" s="233"/>
      <c r="BW7" s="233"/>
      <c r="BX7" s="233"/>
      <c r="BY7" s="233"/>
      <c r="BZ7" s="233"/>
      <c r="CA7" s="233"/>
      <c r="CB7" s="233"/>
      <c r="CC7" s="233"/>
      <c r="CD7" s="225" t="s">
        <v>438</v>
      </c>
      <c r="CE7" s="225"/>
      <c r="CF7" s="225"/>
      <c r="CG7" s="225"/>
      <c r="CH7" s="225"/>
      <c r="CI7" s="225"/>
      <c r="CJ7" s="225"/>
      <c r="CK7" s="225"/>
      <c r="CL7" s="225"/>
      <c r="CM7" s="225"/>
      <c r="CN7" s="225"/>
      <c r="CO7" s="225"/>
      <c r="CP7" s="225"/>
      <c r="CQ7" s="225"/>
      <c r="CR7" s="225" t="s">
        <v>438</v>
      </c>
      <c r="CS7" s="226"/>
      <c r="CT7" s="226"/>
      <c r="CU7" s="226"/>
      <c r="CV7" s="226"/>
      <c r="CW7" s="226"/>
      <c r="CX7" s="226"/>
      <c r="CY7" s="226"/>
      <c r="CZ7" s="226"/>
      <c r="DA7" s="226"/>
      <c r="DB7" s="226"/>
      <c r="DC7" s="226"/>
      <c r="DD7" s="226"/>
      <c r="DE7" s="226"/>
      <c r="DF7" s="226"/>
      <c r="DG7" s="226"/>
      <c r="DH7" s="227"/>
      <c r="DI7" s="225" t="s">
        <v>438</v>
      </c>
      <c r="DJ7" s="226"/>
      <c r="DK7" s="226"/>
      <c r="DL7" s="226"/>
      <c r="DM7" s="226"/>
      <c r="DN7" s="226"/>
      <c r="DO7" s="226"/>
      <c r="DP7" s="226"/>
      <c r="DQ7" s="226"/>
      <c r="DR7" s="226"/>
      <c r="DS7" s="226"/>
      <c r="DT7" s="226"/>
      <c r="DU7" s="227"/>
      <c r="DV7" s="225" t="s">
        <v>438</v>
      </c>
      <c r="DW7" s="226"/>
      <c r="DX7" s="226"/>
      <c r="DY7" s="226"/>
      <c r="DZ7" s="226"/>
      <c r="EA7" s="226"/>
      <c r="EB7" s="226"/>
      <c r="EC7" s="226"/>
      <c r="ED7" s="226"/>
      <c r="EE7" s="226"/>
      <c r="EF7" s="226"/>
      <c r="EG7" s="226"/>
      <c r="EH7" s="227"/>
    </row>
    <row r="8" spans="1:138" s="61" customFormat="1" ht="26.25" customHeight="1" x14ac:dyDescent="0.3">
      <c r="A8" s="424" t="s">
        <v>290</v>
      </c>
      <c r="B8" s="151"/>
      <c r="C8" s="151"/>
      <c r="D8" s="151"/>
      <c r="E8" s="151"/>
      <c r="F8" s="152"/>
      <c r="G8" s="430" t="s">
        <v>640</v>
      </c>
      <c r="H8" s="231"/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1"/>
      <c r="T8" s="231"/>
      <c r="U8" s="231"/>
      <c r="V8" s="231"/>
      <c r="W8" s="231"/>
      <c r="X8" s="231"/>
      <c r="Y8" s="232"/>
      <c r="Z8" s="425">
        <v>310</v>
      </c>
      <c r="AA8" s="345"/>
      <c r="AB8" s="345"/>
      <c r="AC8" s="345"/>
      <c r="AD8" s="345"/>
      <c r="AE8" s="345"/>
      <c r="AF8" s="345"/>
      <c r="AG8" s="345"/>
      <c r="AH8" s="345"/>
      <c r="AI8" s="345"/>
      <c r="AJ8" s="345"/>
      <c r="AK8" s="345"/>
      <c r="AL8" s="345"/>
      <c r="AM8" s="346"/>
      <c r="AN8" s="233">
        <v>10</v>
      </c>
      <c r="AO8" s="233"/>
      <c r="AP8" s="233"/>
      <c r="AQ8" s="233"/>
      <c r="AR8" s="233"/>
      <c r="AS8" s="233"/>
      <c r="AT8" s="233"/>
      <c r="AU8" s="233"/>
      <c r="AV8" s="233"/>
      <c r="AW8" s="233"/>
      <c r="AX8" s="233"/>
      <c r="AY8" s="233"/>
      <c r="AZ8" s="233"/>
      <c r="BA8" s="233"/>
      <c r="BB8" s="390">
        <v>715635.58499999996</v>
      </c>
      <c r="BC8" s="390"/>
      <c r="BD8" s="390"/>
      <c r="BE8" s="390"/>
      <c r="BF8" s="390"/>
      <c r="BG8" s="390"/>
      <c r="BH8" s="390"/>
      <c r="BI8" s="390"/>
      <c r="BJ8" s="390"/>
      <c r="BK8" s="390"/>
      <c r="BL8" s="390"/>
      <c r="BM8" s="390"/>
      <c r="BN8" s="390"/>
      <c r="BO8" s="390"/>
      <c r="BP8" s="390">
        <f>AN8*BB8</f>
        <v>7156355.8499999996</v>
      </c>
      <c r="BQ8" s="390"/>
      <c r="BR8" s="390"/>
      <c r="BS8" s="390"/>
      <c r="BT8" s="390"/>
      <c r="BU8" s="390"/>
      <c r="BV8" s="390"/>
      <c r="BW8" s="390"/>
      <c r="BX8" s="390"/>
      <c r="BY8" s="390"/>
      <c r="BZ8" s="390"/>
      <c r="CA8" s="390"/>
      <c r="CB8" s="390"/>
      <c r="CC8" s="390"/>
      <c r="CD8" s="236">
        <f>6883500+272855.85</f>
        <v>7156355.8499999996</v>
      </c>
      <c r="CE8" s="236"/>
      <c r="CF8" s="236"/>
      <c r="CG8" s="236"/>
      <c r="CH8" s="236"/>
      <c r="CI8" s="236"/>
      <c r="CJ8" s="236"/>
      <c r="CK8" s="236"/>
      <c r="CL8" s="236"/>
      <c r="CM8" s="236"/>
      <c r="CN8" s="236"/>
      <c r="CO8" s="236"/>
      <c r="CP8" s="236"/>
      <c r="CQ8" s="236"/>
      <c r="CR8" s="236"/>
      <c r="CS8" s="242"/>
      <c r="CT8" s="242"/>
      <c r="CU8" s="242"/>
      <c r="CV8" s="242"/>
      <c r="CW8" s="242"/>
      <c r="CX8" s="242"/>
      <c r="CY8" s="242"/>
      <c r="CZ8" s="242"/>
      <c r="DA8" s="242"/>
      <c r="DB8" s="242"/>
      <c r="DC8" s="242"/>
      <c r="DD8" s="242"/>
      <c r="DE8" s="242"/>
      <c r="DF8" s="242"/>
      <c r="DG8" s="242"/>
      <c r="DH8" s="243"/>
      <c r="DI8" s="225">
        <v>0</v>
      </c>
      <c r="DJ8" s="226"/>
      <c r="DK8" s="226"/>
      <c r="DL8" s="226"/>
      <c r="DM8" s="226"/>
      <c r="DN8" s="226"/>
      <c r="DO8" s="226"/>
      <c r="DP8" s="226"/>
      <c r="DQ8" s="226"/>
      <c r="DR8" s="226"/>
      <c r="DS8" s="226"/>
      <c r="DT8" s="226"/>
      <c r="DU8" s="227"/>
      <c r="DV8" s="225"/>
      <c r="DW8" s="226"/>
      <c r="DX8" s="226"/>
      <c r="DY8" s="226"/>
      <c r="DZ8" s="226"/>
      <c r="EA8" s="226"/>
      <c r="EB8" s="226"/>
      <c r="EC8" s="226"/>
      <c r="ED8" s="226"/>
      <c r="EE8" s="226"/>
      <c r="EF8" s="226"/>
      <c r="EG8" s="226"/>
      <c r="EH8" s="227"/>
    </row>
    <row r="9" spans="1:138" s="61" customFormat="1" ht="26.25" customHeight="1" x14ac:dyDescent="0.3">
      <c r="A9" s="424" t="s">
        <v>441</v>
      </c>
      <c r="B9" s="151"/>
      <c r="C9" s="151"/>
      <c r="D9" s="151"/>
      <c r="E9" s="151"/>
      <c r="F9" s="152"/>
      <c r="G9" s="430" t="s">
        <v>641</v>
      </c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31"/>
      <c r="X9" s="231"/>
      <c r="Y9" s="232"/>
      <c r="Z9" s="425">
        <v>310</v>
      </c>
      <c r="AA9" s="345"/>
      <c r="AB9" s="345"/>
      <c r="AC9" s="345"/>
      <c r="AD9" s="345"/>
      <c r="AE9" s="345"/>
      <c r="AF9" s="345"/>
      <c r="AG9" s="345"/>
      <c r="AH9" s="345"/>
      <c r="AI9" s="345"/>
      <c r="AJ9" s="345"/>
      <c r="AK9" s="345"/>
      <c r="AL9" s="345"/>
      <c r="AM9" s="346"/>
      <c r="AN9" s="233">
        <v>2</v>
      </c>
      <c r="AO9" s="233"/>
      <c r="AP9" s="233"/>
      <c r="AQ9" s="233"/>
      <c r="AR9" s="233"/>
      <c r="AS9" s="233"/>
      <c r="AT9" s="233"/>
      <c r="AU9" s="233"/>
      <c r="AV9" s="233"/>
      <c r="AW9" s="233"/>
      <c r="AX9" s="233"/>
      <c r="AY9" s="233"/>
      <c r="AZ9" s="233"/>
      <c r="BA9" s="233"/>
      <c r="BB9" s="390">
        <v>244153.04</v>
      </c>
      <c r="BC9" s="390"/>
      <c r="BD9" s="390"/>
      <c r="BE9" s="390"/>
      <c r="BF9" s="390"/>
      <c r="BG9" s="390"/>
      <c r="BH9" s="390"/>
      <c r="BI9" s="390"/>
      <c r="BJ9" s="390"/>
      <c r="BK9" s="390"/>
      <c r="BL9" s="390"/>
      <c r="BM9" s="390"/>
      <c r="BN9" s="390"/>
      <c r="BO9" s="390"/>
      <c r="BP9" s="390">
        <f>AN9*BB9</f>
        <v>488306.08</v>
      </c>
      <c r="BQ9" s="390"/>
      <c r="BR9" s="390"/>
      <c r="BS9" s="390"/>
      <c r="BT9" s="390"/>
      <c r="BU9" s="390"/>
      <c r="BV9" s="390"/>
      <c r="BW9" s="390"/>
      <c r="BX9" s="390"/>
      <c r="BY9" s="390"/>
      <c r="BZ9" s="390"/>
      <c r="CA9" s="390"/>
      <c r="CB9" s="390"/>
      <c r="CC9" s="390"/>
      <c r="CD9" s="236">
        <v>488306.08</v>
      </c>
      <c r="CE9" s="236"/>
      <c r="CF9" s="236"/>
      <c r="CG9" s="236"/>
      <c r="CH9" s="236"/>
      <c r="CI9" s="236"/>
      <c r="CJ9" s="236"/>
      <c r="CK9" s="236"/>
      <c r="CL9" s="236"/>
      <c r="CM9" s="236"/>
      <c r="CN9" s="236"/>
      <c r="CO9" s="236"/>
      <c r="CP9" s="236"/>
      <c r="CQ9" s="236"/>
      <c r="CR9" s="236">
        <v>0</v>
      </c>
      <c r="CS9" s="242"/>
      <c r="CT9" s="242"/>
      <c r="CU9" s="242"/>
      <c r="CV9" s="242"/>
      <c r="CW9" s="242"/>
      <c r="CX9" s="242"/>
      <c r="CY9" s="242"/>
      <c r="CZ9" s="242"/>
      <c r="DA9" s="242"/>
      <c r="DB9" s="242"/>
      <c r="DC9" s="242"/>
      <c r="DD9" s="242"/>
      <c r="DE9" s="242"/>
      <c r="DF9" s="242"/>
      <c r="DG9" s="242"/>
      <c r="DH9" s="243"/>
      <c r="DI9" s="236">
        <v>0</v>
      </c>
      <c r="DJ9" s="242"/>
      <c r="DK9" s="242"/>
      <c r="DL9" s="242"/>
      <c r="DM9" s="242"/>
      <c r="DN9" s="242"/>
      <c r="DO9" s="242"/>
      <c r="DP9" s="242"/>
      <c r="DQ9" s="242"/>
      <c r="DR9" s="242"/>
      <c r="DS9" s="242"/>
      <c r="DT9" s="242"/>
      <c r="DU9" s="243"/>
      <c r="DV9" s="225"/>
      <c r="DW9" s="226"/>
      <c r="DX9" s="226"/>
      <c r="DY9" s="226"/>
      <c r="DZ9" s="226"/>
      <c r="EA9" s="226"/>
      <c r="EB9" s="226"/>
      <c r="EC9" s="226"/>
      <c r="ED9" s="226"/>
      <c r="EE9" s="226"/>
      <c r="EF9" s="226"/>
      <c r="EG9" s="226"/>
      <c r="EH9" s="227"/>
    </row>
    <row r="10" spans="1:138" s="61" customFormat="1" ht="26.25" customHeight="1" x14ac:dyDescent="0.3">
      <c r="A10" s="424" t="s">
        <v>443</v>
      </c>
      <c r="B10" s="151"/>
      <c r="C10" s="151"/>
      <c r="D10" s="151"/>
      <c r="E10" s="151"/>
      <c r="F10" s="152"/>
      <c r="G10" s="430" t="s">
        <v>642</v>
      </c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32"/>
      <c r="Z10" s="425">
        <v>310</v>
      </c>
      <c r="AA10" s="345"/>
      <c r="AB10" s="345"/>
      <c r="AC10" s="345"/>
      <c r="AD10" s="345"/>
      <c r="AE10" s="345"/>
      <c r="AF10" s="345"/>
      <c r="AG10" s="345"/>
      <c r="AH10" s="345"/>
      <c r="AI10" s="345"/>
      <c r="AJ10" s="345"/>
      <c r="AK10" s="345"/>
      <c r="AL10" s="345"/>
      <c r="AM10" s="346"/>
      <c r="AN10" s="233">
        <v>2</v>
      </c>
      <c r="AO10" s="233"/>
      <c r="AP10" s="233"/>
      <c r="AQ10" s="233"/>
      <c r="AR10" s="233"/>
      <c r="AS10" s="233"/>
      <c r="AT10" s="233"/>
      <c r="AU10" s="233"/>
      <c r="AV10" s="233"/>
      <c r="AW10" s="233"/>
      <c r="AX10" s="233"/>
      <c r="AY10" s="233"/>
      <c r="AZ10" s="233"/>
      <c r="BA10" s="233"/>
      <c r="BB10" s="390">
        <v>72499.5</v>
      </c>
      <c r="BC10" s="390"/>
      <c r="BD10" s="390"/>
      <c r="BE10" s="390"/>
      <c r="BF10" s="390"/>
      <c r="BG10" s="390"/>
      <c r="BH10" s="390"/>
      <c r="BI10" s="390"/>
      <c r="BJ10" s="390"/>
      <c r="BK10" s="390"/>
      <c r="BL10" s="390"/>
      <c r="BM10" s="390"/>
      <c r="BN10" s="390"/>
      <c r="BO10" s="390"/>
      <c r="BP10" s="390">
        <f>AN10*BB10</f>
        <v>144999</v>
      </c>
      <c r="BQ10" s="390"/>
      <c r="BR10" s="390"/>
      <c r="BS10" s="390"/>
      <c r="BT10" s="390"/>
      <c r="BU10" s="390"/>
      <c r="BV10" s="390"/>
      <c r="BW10" s="390"/>
      <c r="BX10" s="390"/>
      <c r="BY10" s="390"/>
      <c r="BZ10" s="390"/>
      <c r="CA10" s="390"/>
      <c r="CB10" s="390"/>
      <c r="CC10" s="390"/>
      <c r="CD10" s="236"/>
      <c r="CE10" s="236"/>
      <c r="CF10" s="236"/>
      <c r="CG10" s="236"/>
      <c r="CH10" s="236"/>
      <c r="CI10" s="236"/>
      <c r="CJ10" s="236"/>
      <c r="CK10" s="236"/>
      <c r="CL10" s="236"/>
      <c r="CM10" s="236"/>
      <c r="CN10" s="236"/>
      <c r="CO10" s="236"/>
      <c r="CP10" s="236"/>
      <c r="CQ10" s="236"/>
      <c r="CR10" s="236">
        <v>99999</v>
      </c>
      <c r="CS10" s="242"/>
      <c r="CT10" s="242"/>
      <c r="CU10" s="242"/>
      <c r="CV10" s="242"/>
      <c r="CW10" s="242"/>
      <c r="CX10" s="242"/>
      <c r="CY10" s="242"/>
      <c r="CZ10" s="242"/>
      <c r="DA10" s="242"/>
      <c r="DB10" s="242"/>
      <c r="DC10" s="242"/>
      <c r="DD10" s="242"/>
      <c r="DE10" s="242"/>
      <c r="DF10" s="242"/>
      <c r="DG10" s="242"/>
      <c r="DH10" s="243"/>
      <c r="DI10" s="236">
        <f>55000-10000</f>
        <v>45000</v>
      </c>
      <c r="DJ10" s="242"/>
      <c r="DK10" s="242"/>
      <c r="DL10" s="242"/>
      <c r="DM10" s="242"/>
      <c r="DN10" s="242"/>
      <c r="DO10" s="242"/>
      <c r="DP10" s="242"/>
      <c r="DQ10" s="242"/>
      <c r="DR10" s="242"/>
      <c r="DS10" s="242"/>
      <c r="DT10" s="242"/>
      <c r="DU10" s="243"/>
      <c r="DV10" s="225"/>
      <c r="DW10" s="226"/>
      <c r="DX10" s="226"/>
      <c r="DY10" s="226"/>
      <c r="DZ10" s="226"/>
      <c r="EA10" s="226"/>
      <c r="EB10" s="226"/>
      <c r="EC10" s="226"/>
      <c r="ED10" s="226"/>
      <c r="EE10" s="226"/>
      <c r="EF10" s="226"/>
      <c r="EG10" s="226"/>
      <c r="EH10" s="227"/>
    </row>
    <row r="11" spans="1:138" s="61" customFormat="1" ht="36" customHeight="1" x14ac:dyDescent="0.3">
      <c r="A11" s="424" t="s">
        <v>643</v>
      </c>
      <c r="B11" s="151"/>
      <c r="C11" s="151"/>
      <c r="D11" s="151"/>
      <c r="E11" s="151"/>
      <c r="F11" s="152"/>
      <c r="G11" s="430" t="s">
        <v>644</v>
      </c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32"/>
      <c r="Z11" s="425">
        <v>310</v>
      </c>
      <c r="AA11" s="345"/>
      <c r="AB11" s="345"/>
      <c r="AC11" s="345"/>
      <c r="AD11" s="345"/>
      <c r="AE11" s="345"/>
      <c r="AF11" s="345"/>
      <c r="AG11" s="345"/>
      <c r="AH11" s="345"/>
      <c r="AI11" s="345"/>
      <c r="AJ11" s="345"/>
      <c r="AK11" s="345"/>
      <c r="AL11" s="345"/>
      <c r="AM11" s="346"/>
      <c r="AN11" s="233">
        <v>3</v>
      </c>
      <c r="AO11" s="233"/>
      <c r="AP11" s="233"/>
      <c r="AQ11" s="233"/>
      <c r="AR11" s="233"/>
      <c r="AS11" s="233"/>
      <c r="AT11" s="233"/>
      <c r="AU11" s="233"/>
      <c r="AV11" s="233"/>
      <c r="AW11" s="233"/>
      <c r="AX11" s="233"/>
      <c r="AY11" s="233"/>
      <c r="AZ11" s="233"/>
      <c r="BA11" s="233"/>
      <c r="BB11" s="390">
        <v>913500</v>
      </c>
      <c r="BC11" s="390"/>
      <c r="BD11" s="390"/>
      <c r="BE11" s="390"/>
      <c r="BF11" s="390"/>
      <c r="BG11" s="390"/>
      <c r="BH11" s="390"/>
      <c r="BI11" s="390"/>
      <c r="BJ11" s="390"/>
      <c r="BK11" s="390"/>
      <c r="BL11" s="390"/>
      <c r="BM11" s="390"/>
      <c r="BN11" s="390"/>
      <c r="BO11" s="390"/>
      <c r="BP11" s="390">
        <v>2740500</v>
      </c>
      <c r="BQ11" s="390"/>
      <c r="BR11" s="390"/>
      <c r="BS11" s="390"/>
      <c r="BT11" s="390"/>
      <c r="BU11" s="390"/>
      <c r="BV11" s="390"/>
      <c r="BW11" s="390"/>
      <c r="BX11" s="390"/>
      <c r="BY11" s="390"/>
      <c r="BZ11" s="390"/>
      <c r="CA11" s="390"/>
      <c r="CB11" s="390"/>
      <c r="CC11" s="390"/>
      <c r="CD11" s="236">
        <v>2740500</v>
      </c>
      <c r="CE11" s="236"/>
      <c r="CF11" s="236"/>
      <c r="CG11" s="236"/>
      <c r="CH11" s="236"/>
      <c r="CI11" s="236"/>
      <c r="CJ11" s="236"/>
      <c r="CK11" s="236"/>
      <c r="CL11" s="236"/>
      <c r="CM11" s="236"/>
      <c r="CN11" s="236"/>
      <c r="CO11" s="236"/>
      <c r="CP11" s="236"/>
      <c r="CQ11" s="236"/>
      <c r="CR11" s="236">
        <v>0</v>
      </c>
      <c r="CS11" s="242"/>
      <c r="CT11" s="242"/>
      <c r="CU11" s="242"/>
      <c r="CV11" s="242"/>
      <c r="CW11" s="242"/>
      <c r="CX11" s="242"/>
      <c r="CY11" s="242"/>
      <c r="CZ11" s="242"/>
      <c r="DA11" s="242"/>
      <c r="DB11" s="242"/>
      <c r="DC11" s="242"/>
      <c r="DD11" s="242"/>
      <c r="DE11" s="242"/>
      <c r="DF11" s="242"/>
      <c r="DG11" s="242"/>
      <c r="DH11" s="243"/>
      <c r="DI11" s="236">
        <v>0</v>
      </c>
      <c r="DJ11" s="242"/>
      <c r="DK11" s="242"/>
      <c r="DL11" s="242"/>
      <c r="DM11" s="242"/>
      <c r="DN11" s="242"/>
      <c r="DO11" s="242"/>
      <c r="DP11" s="242"/>
      <c r="DQ11" s="242"/>
      <c r="DR11" s="242"/>
      <c r="DS11" s="242"/>
      <c r="DT11" s="242"/>
      <c r="DU11" s="243"/>
      <c r="DV11" s="225"/>
      <c r="DW11" s="226"/>
      <c r="DX11" s="226"/>
      <c r="DY11" s="226"/>
      <c r="DZ11" s="226"/>
      <c r="EA11" s="226"/>
      <c r="EB11" s="226"/>
      <c r="EC11" s="226"/>
      <c r="ED11" s="226"/>
      <c r="EE11" s="226"/>
      <c r="EF11" s="226"/>
      <c r="EG11" s="226"/>
      <c r="EH11" s="227"/>
    </row>
    <row r="12" spans="1:138" s="61" customFormat="1" ht="36" customHeight="1" x14ac:dyDescent="0.3">
      <c r="A12" s="424" t="s">
        <v>645</v>
      </c>
      <c r="B12" s="151"/>
      <c r="C12" s="151"/>
      <c r="D12" s="151"/>
      <c r="E12" s="151"/>
      <c r="F12" s="152"/>
      <c r="G12" s="430" t="s">
        <v>646</v>
      </c>
      <c r="H12" s="231"/>
      <c r="I12" s="231"/>
      <c r="J12" s="231"/>
      <c r="K12" s="231"/>
      <c r="L12" s="231"/>
      <c r="M12" s="231"/>
      <c r="N12" s="231"/>
      <c r="O12" s="231"/>
      <c r="P12" s="231"/>
      <c r="Q12" s="231"/>
      <c r="R12" s="231"/>
      <c r="S12" s="231"/>
      <c r="T12" s="231"/>
      <c r="U12" s="231"/>
      <c r="V12" s="231"/>
      <c r="W12" s="231"/>
      <c r="X12" s="231"/>
      <c r="Y12" s="232"/>
      <c r="Z12" s="425">
        <v>310</v>
      </c>
      <c r="AA12" s="345"/>
      <c r="AB12" s="345"/>
      <c r="AC12" s="345"/>
      <c r="AD12" s="345"/>
      <c r="AE12" s="345"/>
      <c r="AF12" s="345"/>
      <c r="AG12" s="345"/>
      <c r="AH12" s="345"/>
      <c r="AI12" s="345"/>
      <c r="AJ12" s="345"/>
      <c r="AK12" s="345"/>
      <c r="AL12" s="345"/>
      <c r="AM12" s="346"/>
      <c r="AN12" s="233">
        <v>1</v>
      </c>
      <c r="AO12" s="233"/>
      <c r="AP12" s="233"/>
      <c r="AQ12" s="233"/>
      <c r="AR12" s="233"/>
      <c r="AS12" s="233"/>
      <c r="AT12" s="233"/>
      <c r="AU12" s="233"/>
      <c r="AV12" s="233"/>
      <c r="AW12" s="233"/>
      <c r="AX12" s="233"/>
      <c r="AY12" s="233"/>
      <c r="AZ12" s="233"/>
      <c r="BA12" s="233"/>
      <c r="BB12" s="390">
        <v>411516</v>
      </c>
      <c r="BC12" s="390"/>
      <c r="BD12" s="390"/>
      <c r="BE12" s="390"/>
      <c r="BF12" s="390"/>
      <c r="BG12" s="390"/>
      <c r="BH12" s="390"/>
      <c r="BI12" s="390"/>
      <c r="BJ12" s="390"/>
      <c r="BK12" s="390"/>
      <c r="BL12" s="390"/>
      <c r="BM12" s="390"/>
      <c r="BN12" s="390"/>
      <c r="BO12" s="390"/>
      <c r="BP12" s="390">
        <f>AN12*BB12</f>
        <v>411516</v>
      </c>
      <c r="BQ12" s="390"/>
      <c r="BR12" s="390"/>
      <c r="BS12" s="390"/>
      <c r="BT12" s="390"/>
      <c r="BU12" s="390"/>
      <c r="BV12" s="390"/>
      <c r="BW12" s="390"/>
      <c r="BX12" s="390"/>
      <c r="BY12" s="390"/>
      <c r="BZ12" s="390"/>
      <c r="CA12" s="390"/>
      <c r="CB12" s="390"/>
      <c r="CC12" s="390"/>
      <c r="CD12" s="236">
        <v>0</v>
      </c>
      <c r="CE12" s="236"/>
      <c r="CF12" s="236"/>
      <c r="CG12" s="236"/>
      <c r="CH12" s="236"/>
      <c r="CI12" s="236"/>
      <c r="CJ12" s="236"/>
      <c r="CK12" s="236"/>
      <c r="CL12" s="236"/>
      <c r="CM12" s="236"/>
      <c r="CN12" s="236"/>
      <c r="CO12" s="236"/>
      <c r="CP12" s="236"/>
      <c r="CQ12" s="236"/>
      <c r="CR12" s="236">
        <v>411516</v>
      </c>
      <c r="CS12" s="242"/>
      <c r="CT12" s="242"/>
      <c r="CU12" s="242"/>
      <c r="CV12" s="242"/>
      <c r="CW12" s="242"/>
      <c r="CX12" s="242"/>
      <c r="CY12" s="242"/>
      <c r="CZ12" s="242"/>
      <c r="DA12" s="242"/>
      <c r="DB12" s="242"/>
      <c r="DC12" s="242"/>
      <c r="DD12" s="242"/>
      <c r="DE12" s="242"/>
      <c r="DF12" s="242"/>
      <c r="DG12" s="242"/>
      <c r="DH12" s="243"/>
      <c r="DI12" s="236">
        <v>0</v>
      </c>
      <c r="DJ12" s="242"/>
      <c r="DK12" s="242"/>
      <c r="DL12" s="242"/>
      <c r="DM12" s="242"/>
      <c r="DN12" s="242"/>
      <c r="DO12" s="242"/>
      <c r="DP12" s="242"/>
      <c r="DQ12" s="242"/>
      <c r="DR12" s="242"/>
      <c r="DS12" s="242"/>
      <c r="DT12" s="242"/>
      <c r="DU12" s="243"/>
      <c r="DV12" s="225"/>
      <c r="DW12" s="226"/>
      <c r="DX12" s="226"/>
      <c r="DY12" s="226"/>
      <c r="DZ12" s="226"/>
      <c r="EA12" s="226"/>
      <c r="EB12" s="226"/>
      <c r="EC12" s="226"/>
      <c r="ED12" s="226"/>
      <c r="EE12" s="226"/>
      <c r="EF12" s="226"/>
      <c r="EG12" s="226"/>
      <c r="EH12" s="227"/>
    </row>
    <row r="13" spans="1:138" s="61" customFormat="1" ht="36" customHeight="1" x14ac:dyDescent="0.3">
      <c r="A13" s="424" t="s">
        <v>647</v>
      </c>
      <c r="B13" s="151"/>
      <c r="C13" s="151"/>
      <c r="D13" s="151"/>
      <c r="E13" s="151"/>
      <c r="F13" s="152"/>
      <c r="G13" s="430" t="s">
        <v>648</v>
      </c>
      <c r="H13" s="231"/>
      <c r="I13" s="231"/>
      <c r="J13" s="231"/>
      <c r="K13" s="231"/>
      <c r="L13" s="231"/>
      <c r="M13" s="231"/>
      <c r="N13" s="231"/>
      <c r="O13" s="231"/>
      <c r="P13" s="231"/>
      <c r="Q13" s="231"/>
      <c r="R13" s="231"/>
      <c r="S13" s="231"/>
      <c r="T13" s="231"/>
      <c r="U13" s="231"/>
      <c r="V13" s="231"/>
      <c r="W13" s="231"/>
      <c r="X13" s="231"/>
      <c r="Y13" s="232"/>
      <c r="Z13" s="425">
        <v>310</v>
      </c>
      <c r="AA13" s="345"/>
      <c r="AB13" s="345"/>
      <c r="AC13" s="345"/>
      <c r="AD13" s="345"/>
      <c r="AE13" s="345"/>
      <c r="AF13" s="345"/>
      <c r="AG13" s="345"/>
      <c r="AH13" s="345"/>
      <c r="AI13" s="345"/>
      <c r="AJ13" s="345"/>
      <c r="AK13" s="345"/>
      <c r="AL13" s="345"/>
      <c r="AM13" s="346"/>
      <c r="AN13" s="233">
        <v>1</v>
      </c>
      <c r="AO13" s="233"/>
      <c r="AP13" s="233"/>
      <c r="AQ13" s="233"/>
      <c r="AR13" s="233"/>
      <c r="AS13" s="233"/>
      <c r="AT13" s="233"/>
      <c r="AU13" s="233"/>
      <c r="AV13" s="233"/>
      <c r="AW13" s="233"/>
      <c r="AX13" s="233"/>
      <c r="AY13" s="233"/>
      <c r="AZ13" s="233"/>
      <c r="BA13" s="233"/>
      <c r="BB13" s="390">
        <v>549200</v>
      </c>
      <c r="BC13" s="390"/>
      <c r="BD13" s="390"/>
      <c r="BE13" s="390"/>
      <c r="BF13" s="390"/>
      <c r="BG13" s="390"/>
      <c r="BH13" s="390"/>
      <c r="BI13" s="390"/>
      <c r="BJ13" s="390"/>
      <c r="BK13" s="390"/>
      <c r="BL13" s="390"/>
      <c r="BM13" s="390"/>
      <c r="BN13" s="390"/>
      <c r="BO13" s="390"/>
      <c r="BP13" s="390">
        <f>AN13*BB13</f>
        <v>549200</v>
      </c>
      <c r="BQ13" s="390"/>
      <c r="BR13" s="390"/>
      <c r="BS13" s="390"/>
      <c r="BT13" s="390"/>
      <c r="BU13" s="390"/>
      <c r="BV13" s="390"/>
      <c r="BW13" s="390"/>
      <c r="BX13" s="390"/>
      <c r="BY13" s="390"/>
      <c r="BZ13" s="390"/>
      <c r="CA13" s="390"/>
      <c r="CB13" s="390"/>
      <c r="CC13" s="390"/>
      <c r="CD13" s="236">
        <v>549200</v>
      </c>
      <c r="CE13" s="236"/>
      <c r="CF13" s="236"/>
      <c r="CG13" s="236"/>
      <c r="CH13" s="236"/>
      <c r="CI13" s="236"/>
      <c r="CJ13" s="236"/>
      <c r="CK13" s="236"/>
      <c r="CL13" s="236"/>
      <c r="CM13" s="236"/>
      <c r="CN13" s="236"/>
      <c r="CO13" s="236"/>
      <c r="CP13" s="236"/>
      <c r="CQ13" s="236"/>
      <c r="CR13" s="236"/>
      <c r="CS13" s="242"/>
      <c r="CT13" s="242"/>
      <c r="CU13" s="242"/>
      <c r="CV13" s="242"/>
      <c r="CW13" s="242"/>
      <c r="CX13" s="242"/>
      <c r="CY13" s="242"/>
      <c r="CZ13" s="242"/>
      <c r="DA13" s="242"/>
      <c r="DB13" s="242"/>
      <c r="DC13" s="242"/>
      <c r="DD13" s="242"/>
      <c r="DE13" s="242"/>
      <c r="DF13" s="242"/>
      <c r="DG13" s="242"/>
      <c r="DH13" s="243"/>
      <c r="DI13" s="236">
        <v>0</v>
      </c>
      <c r="DJ13" s="242"/>
      <c r="DK13" s="242"/>
      <c r="DL13" s="242"/>
      <c r="DM13" s="242"/>
      <c r="DN13" s="242"/>
      <c r="DO13" s="242"/>
      <c r="DP13" s="242"/>
      <c r="DQ13" s="242"/>
      <c r="DR13" s="242"/>
      <c r="DS13" s="242"/>
      <c r="DT13" s="242"/>
      <c r="DU13" s="243"/>
      <c r="DV13" s="225"/>
      <c r="DW13" s="226"/>
      <c r="DX13" s="226"/>
      <c r="DY13" s="226"/>
      <c r="DZ13" s="226"/>
      <c r="EA13" s="226"/>
      <c r="EB13" s="226"/>
      <c r="EC13" s="226"/>
      <c r="ED13" s="226"/>
      <c r="EE13" s="226"/>
      <c r="EF13" s="226"/>
      <c r="EG13" s="226"/>
      <c r="EH13" s="227"/>
    </row>
    <row r="14" spans="1:138" s="61" customFormat="1" ht="36" customHeight="1" x14ac:dyDescent="0.3">
      <c r="A14" s="424" t="s">
        <v>649</v>
      </c>
      <c r="B14" s="151"/>
      <c r="C14" s="151"/>
      <c r="D14" s="151"/>
      <c r="E14" s="151"/>
      <c r="F14" s="152"/>
      <c r="G14" s="430" t="s">
        <v>650</v>
      </c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32"/>
      <c r="Z14" s="425">
        <v>310</v>
      </c>
      <c r="AA14" s="345"/>
      <c r="AB14" s="345"/>
      <c r="AC14" s="345"/>
      <c r="AD14" s="345"/>
      <c r="AE14" s="345"/>
      <c r="AF14" s="345"/>
      <c r="AG14" s="345"/>
      <c r="AH14" s="345"/>
      <c r="AI14" s="345"/>
      <c r="AJ14" s="345"/>
      <c r="AK14" s="345"/>
      <c r="AL14" s="345"/>
      <c r="AM14" s="346"/>
      <c r="AN14" s="233">
        <v>4</v>
      </c>
      <c r="AO14" s="233"/>
      <c r="AP14" s="233"/>
      <c r="AQ14" s="233"/>
      <c r="AR14" s="233"/>
      <c r="AS14" s="233"/>
      <c r="AT14" s="233"/>
      <c r="AU14" s="233"/>
      <c r="AV14" s="233"/>
      <c r="AW14" s="233"/>
      <c r="AX14" s="233"/>
      <c r="AY14" s="233"/>
      <c r="AZ14" s="233"/>
      <c r="BA14" s="233"/>
      <c r="BB14" s="390">
        <v>51518.98</v>
      </c>
      <c r="BC14" s="390"/>
      <c r="BD14" s="390"/>
      <c r="BE14" s="390"/>
      <c r="BF14" s="390"/>
      <c r="BG14" s="390"/>
      <c r="BH14" s="390"/>
      <c r="BI14" s="390"/>
      <c r="BJ14" s="390"/>
      <c r="BK14" s="390"/>
      <c r="BL14" s="390"/>
      <c r="BM14" s="390"/>
      <c r="BN14" s="390"/>
      <c r="BO14" s="390"/>
      <c r="BP14" s="390">
        <f>AN14*BB14</f>
        <v>206075.92</v>
      </c>
      <c r="BQ14" s="390"/>
      <c r="BR14" s="390"/>
      <c r="BS14" s="390"/>
      <c r="BT14" s="390"/>
      <c r="BU14" s="390"/>
      <c r="BV14" s="390"/>
      <c r="BW14" s="390"/>
      <c r="BX14" s="390"/>
      <c r="BY14" s="390"/>
      <c r="BZ14" s="390"/>
      <c r="CA14" s="390"/>
      <c r="CB14" s="390"/>
      <c r="CC14" s="390"/>
      <c r="CD14" s="236">
        <v>206075.92</v>
      </c>
      <c r="CE14" s="236"/>
      <c r="CF14" s="236"/>
      <c r="CG14" s="236"/>
      <c r="CH14" s="236"/>
      <c r="CI14" s="236"/>
      <c r="CJ14" s="236"/>
      <c r="CK14" s="236"/>
      <c r="CL14" s="236"/>
      <c r="CM14" s="236"/>
      <c r="CN14" s="236"/>
      <c r="CO14" s="236"/>
      <c r="CP14" s="236"/>
      <c r="CQ14" s="236"/>
      <c r="CR14" s="236"/>
      <c r="CS14" s="242"/>
      <c r="CT14" s="242"/>
      <c r="CU14" s="242"/>
      <c r="CV14" s="242"/>
      <c r="CW14" s="242"/>
      <c r="CX14" s="242"/>
      <c r="CY14" s="242"/>
      <c r="CZ14" s="242"/>
      <c r="DA14" s="242"/>
      <c r="DB14" s="242"/>
      <c r="DC14" s="242"/>
      <c r="DD14" s="242"/>
      <c r="DE14" s="242"/>
      <c r="DF14" s="242"/>
      <c r="DG14" s="242"/>
      <c r="DH14" s="243"/>
      <c r="DI14" s="236">
        <v>0</v>
      </c>
      <c r="DJ14" s="242"/>
      <c r="DK14" s="242"/>
      <c r="DL14" s="242"/>
      <c r="DM14" s="242"/>
      <c r="DN14" s="242"/>
      <c r="DO14" s="242"/>
      <c r="DP14" s="242"/>
      <c r="DQ14" s="242"/>
      <c r="DR14" s="242"/>
      <c r="DS14" s="242"/>
      <c r="DT14" s="242"/>
      <c r="DU14" s="243"/>
      <c r="DV14" s="225"/>
      <c r="DW14" s="226"/>
      <c r="DX14" s="226"/>
      <c r="DY14" s="226"/>
      <c r="DZ14" s="226"/>
      <c r="EA14" s="226"/>
      <c r="EB14" s="226"/>
      <c r="EC14" s="226"/>
      <c r="ED14" s="226"/>
      <c r="EE14" s="226"/>
      <c r="EF14" s="226"/>
      <c r="EG14" s="226"/>
      <c r="EH14" s="227"/>
    </row>
    <row r="15" spans="1:138" s="61" customFormat="1" ht="26.25" customHeight="1" x14ac:dyDescent="0.3">
      <c r="A15" s="424" t="s">
        <v>651</v>
      </c>
      <c r="B15" s="428"/>
      <c r="C15" s="428"/>
      <c r="D15" s="428"/>
      <c r="E15" s="428"/>
      <c r="F15" s="429"/>
      <c r="G15" s="430" t="s">
        <v>652</v>
      </c>
      <c r="H15" s="308"/>
      <c r="I15" s="308"/>
      <c r="J15" s="308"/>
      <c r="K15" s="308"/>
      <c r="L15" s="308"/>
      <c r="M15" s="308"/>
      <c r="N15" s="308"/>
      <c r="O15" s="308"/>
      <c r="P15" s="308"/>
      <c r="Q15" s="308"/>
      <c r="R15" s="308"/>
      <c r="S15" s="308"/>
      <c r="T15" s="308"/>
      <c r="U15" s="308"/>
      <c r="V15" s="308"/>
      <c r="W15" s="308"/>
      <c r="X15" s="308"/>
      <c r="Y15" s="309"/>
      <c r="Z15" s="425">
        <v>310</v>
      </c>
      <c r="AA15" s="431"/>
      <c r="AB15" s="431"/>
      <c r="AC15" s="431"/>
      <c r="AD15" s="431"/>
      <c r="AE15" s="431"/>
      <c r="AF15" s="431"/>
      <c r="AG15" s="431"/>
      <c r="AH15" s="431"/>
      <c r="AI15" s="431"/>
      <c r="AJ15" s="431"/>
      <c r="AK15" s="431"/>
      <c r="AL15" s="431"/>
      <c r="AM15" s="432"/>
      <c r="AN15" s="233">
        <v>1</v>
      </c>
      <c r="AO15" s="234"/>
      <c r="AP15" s="234"/>
      <c r="AQ15" s="234"/>
      <c r="AR15" s="234"/>
      <c r="AS15" s="234"/>
      <c r="AT15" s="234"/>
      <c r="AU15" s="234"/>
      <c r="AV15" s="234"/>
      <c r="AW15" s="234"/>
      <c r="AX15" s="234"/>
      <c r="AY15" s="234"/>
      <c r="AZ15" s="234"/>
      <c r="BA15" s="235"/>
      <c r="BB15" s="390">
        <v>26620</v>
      </c>
      <c r="BC15" s="391"/>
      <c r="BD15" s="391"/>
      <c r="BE15" s="391"/>
      <c r="BF15" s="391"/>
      <c r="BG15" s="391"/>
      <c r="BH15" s="391"/>
      <c r="BI15" s="391"/>
      <c r="BJ15" s="391"/>
      <c r="BK15" s="391"/>
      <c r="BL15" s="391"/>
      <c r="BM15" s="391"/>
      <c r="BN15" s="391"/>
      <c r="BO15" s="392"/>
      <c r="BP15" s="390">
        <f>AN15*BB15</f>
        <v>26620</v>
      </c>
      <c r="BQ15" s="391"/>
      <c r="BR15" s="391"/>
      <c r="BS15" s="391"/>
      <c r="BT15" s="391"/>
      <c r="BU15" s="391"/>
      <c r="BV15" s="391"/>
      <c r="BW15" s="391"/>
      <c r="BX15" s="391"/>
      <c r="BY15" s="391"/>
      <c r="BZ15" s="391"/>
      <c r="CA15" s="391"/>
      <c r="CB15" s="391"/>
      <c r="CC15" s="392"/>
      <c r="CD15" s="236">
        <v>26620</v>
      </c>
      <c r="CE15" s="242"/>
      <c r="CF15" s="242"/>
      <c r="CG15" s="242"/>
      <c r="CH15" s="242"/>
      <c r="CI15" s="242"/>
      <c r="CJ15" s="242"/>
      <c r="CK15" s="242"/>
      <c r="CL15" s="242"/>
      <c r="CM15" s="242"/>
      <c r="CN15" s="242"/>
      <c r="CO15" s="242"/>
      <c r="CP15" s="242"/>
      <c r="CQ15" s="243"/>
      <c r="CR15" s="236">
        <v>0</v>
      </c>
      <c r="CS15" s="242"/>
      <c r="CT15" s="242"/>
      <c r="CU15" s="242"/>
      <c r="CV15" s="242"/>
      <c r="CW15" s="242"/>
      <c r="CX15" s="242"/>
      <c r="CY15" s="242"/>
      <c r="CZ15" s="242"/>
      <c r="DA15" s="242"/>
      <c r="DB15" s="242"/>
      <c r="DC15" s="242"/>
      <c r="DD15" s="242"/>
      <c r="DE15" s="242"/>
      <c r="DF15" s="242"/>
      <c r="DG15" s="242"/>
      <c r="DH15" s="243"/>
      <c r="DI15" s="236">
        <v>0</v>
      </c>
      <c r="DJ15" s="242"/>
      <c r="DK15" s="242"/>
      <c r="DL15" s="242"/>
      <c r="DM15" s="242"/>
      <c r="DN15" s="242"/>
      <c r="DO15" s="242"/>
      <c r="DP15" s="242"/>
      <c r="DQ15" s="242"/>
      <c r="DR15" s="242"/>
      <c r="DS15" s="242"/>
      <c r="DT15" s="242"/>
      <c r="DU15" s="243"/>
      <c r="DV15" s="225"/>
      <c r="DW15" s="226"/>
      <c r="DX15" s="226"/>
      <c r="DY15" s="226"/>
      <c r="DZ15" s="226"/>
      <c r="EA15" s="226"/>
      <c r="EB15" s="226"/>
      <c r="EC15" s="226"/>
      <c r="ED15" s="226"/>
      <c r="EE15" s="226"/>
      <c r="EF15" s="226"/>
      <c r="EG15" s="226"/>
      <c r="EH15" s="227"/>
    </row>
    <row r="16" spans="1:138" s="61" customFormat="1" ht="39" hidden="1" customHeight="1" x14ac:dyDescent="0.3">
      <c r="A16" s="244" t="s">
        <v>36</v>
      </c>
      <c r="B16" s="245"/>
      <c r="C16" s="245"/>
      <c r="D16" s="245"/>
      <c r="E16" s="245"/>
      <c r="F16" s="246"/>
      <c r="G16" s="308" t="s">
        <v>653</v>
      </c>
      <c r="H16" s="308"/>
      <c r="I16" s="308"/>
      <c r="J16" s="308"/>
      <c r="K16" s="308"/>
      <c r="L16" s="308"/>
      <c r="M16" s="308"/>
      <c r="N16" s="308"/>
      <c r="O16" s="308"/>
      <c r="P16" s="308"/>
      <c r="Q16" s="308"/>
      <c r="R16" s="308"/>
      <c r="S16" s="308"/>
      <c r="T16" s="308"/>
      <c r="U16" s="308"/>
      <c r="V16" s="308"/>
      <c r="W16" s="308"/>
      <c r="X16" s="308"/>
      <c r="Y16" s="308"/>
      <c r="Z16" s="425"/>
      <c r="AA16" s="345"/>
      <c r="AB16" s="345"/>
      <c r="AC16" s="345"/>
      <c r="AD16" s="345"/>
      <c r="AE16" s="345"/>
      <c r="AF16" s="345"/>
      <c r="AG16" s="345"/>
      <c r="AH16" s="345"/>
      <c r="AI16" s="345"/>
      <c r="AJ16" s="345"/>
      <c r="AK16" s="345"/>
      <c r="AL16" s="345"/>
      <c r="AM16" s="346"/>
      <c r="AN16" s="233" t="s">
        <v>438</v>
      </c>
      <c r="AO16" s="233"/>
      <c r="AP16" s="233"/>
      <c r="AQ16" s="233"/>
      <c r="AR16" s="233"/>
      <c r="AS16" s="233"/>
      <c r="AT16" s="233"/>
      <c r="AU16" s="233"/>
      <c r="AV16" s="233"/>
      <c r="AW16" s="233"/>
      <c r="AX16" s="233"/>
      <c r="AY16" s="233"/>
      <c r="AZ16" s="233"/>
      <c r="BA16" s="233"/>
      <c r="BB16" s="233" t="s">
        <v>438</v>
      </c>
      <c r="BC16" s="233"/>
      <c r="BD16" s="233"/>
      <c r="BE16" s="233"/>
      <c r="BF16" s="233"/>
      <c r="BG16" s="233"/>
      <c r="BH16" s="233"/>
      <c r="BI16" s="233"/>
      <c r="BJ16" s="233"/>
      <c r="BK16" s="233"/>
      <c r="BL16" s="233"/>
      <c r="BM16" s="233"/>
      <c r="BN16" s="233"/>
      <c r="BO16" s="233"/>
      <c r="BP16" s="233"/>
      <c r="BQ16" s="233"/>
      <c r="BR16" s="233"/>
      <c r="BS16" s="233"/>
      <c r="BT16" s="233"/>
      <c r="BU16" s="233"/>
      <c r="BV16" s="233"/>
      <c r="BW16" s="233"/>
      <c r="BX16" s="233"/>
      <c r="BY16" s="233"/>
      <c r="BZ16" s="233"/>
      <c r="CA16" s="233"/>
      <c r="CB16" s="233"/>
      <c r="CC16" s="233"/>
      <c r="CD16" s="225"/>
      <c r="CE16" s="225"/>
      <c r="CF16" s="225"/>
      <c r="CG16" s="225"/>
      <c r="CH16" s="225"/>
      <c r="CI16" s="225"/>
      <c r="CJ16" s="225"/>
      <c r="CK16" s="225"/>
      <c r="CL16" s="225"/>
      <c r="CM16" s="225"/>
      <c r="CN16" s="225"/>
      <c r="CO16" s="225"/>
      <c r="CP16" s="225"/>
      <c r="CQ16" s="225"/>
      <c r="CR16" s="225">
        <v>1</v>
      </c>
      <c r="CS16" s="226"/>
      <c r="CT16" s="226"/>
      <c r="CU16" s="226"/>
      <c r="CV16" s="226"/>
      <c r="CW16" s="226"/>
      <c r="CX16" s="226"/>
      <c r="CY16" s="226"/>
      <c r="CZ16" s="226"/>
      <c r="DA16" s="226"/>
      <c r="DB16" s="226"/>
      <c r="DC16" s="226"/>
      <c r="DD16" s="226"/>
      <c r="DE16" s="226"/>
      <c r="DF16" s="226"/>
      <c r="DG16" s="226"/>
      <c r="DH16" s="227"/>
      <c r="DI16" s="225"/>
      <c r="DJ16" s="226"/>
      <c r="DK16" s="226"/>
      <c r="DL16" s="226"/>
      <c r="DM16" s="226"/>
      <c r="DN16" s="226"/>
      <c r="DO16" s="226"/>
      <c r="DP16" s="226"/>
      <c r="DQ16" s="226"/>
      <c r="DR16" s="226"/>
      <c r="DS16" s="226"/>
      <c r="DT16" s="226"/>
      <c r="DU16" s="227"/>
      <c r="DV16" s="225"/>
      <c r="DW16" s="226"/>
      <c r="DX16" s="226"/>
      <c r="DY16" s="226"/>
      <c r="DZ16" s="226"/>
      <c r="EA16" s="226"/>
      <c r="EB16" s="226"/>
      <c r="EC16" s="226"/>
      <c r="ED16" s="226"/>
      <c r="EE16" s="226"/>
      <c r="EF16" s="226"/>
      <c r="EG16" s="226"/>
      <c r="EH16" s="227"/>
    </row>
    <row r="17" spans="1:138" s="61" customFormat="1" ht="26.25" hidden="1" customHeight="1" x14ac:dyDescent="0.3">
      <c r="A17" s="424" t="s">
        <v>472</v>
      </c>
      <c r="B17" s="151"/>
      <c r="C17" s="151"/>
      <c r="D17" s="151"/>
      <c r="E17" s="151"/>
      <c r="F17" s="152"/>
      <c r="G17" s="308" t="s">
        <v>639</v>
      </c>
      <c r="H17" s="308"/>
      <c r="I17" s="308"/>
      <c r="J17" s="308"/>
      <c r="K17" s="308"/>
      <c r="L17" s="308"/>
      <c r="M17" s="308"/>
      <c r="N17" s="308"/>
      <c r="O17" s="308"/>
      <c r="P17" s="308"/>
      <c r="Q17" s="308"/>
      <c r="R17" s="308"/>
      <c r="S17" s="308"/>
      <c r="T17" s="308"/>
      <c r="U17" s="308"/>
      <c r="V17" s="308"/>
      <c r="W17" s="308"/>
      <c r="X17" s="308"/>
      <c r="Y17" s="308"/>
      <c r="Z17" s="426" t="s">
        <v>438</v>
      </c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2"/>
      <c r="AN17" s="233" t="s">
        <v>438</v>
      </c>
      <c r="AO17" s="233"/>
      <c r="AP17" s="233"/>
      <c r="AQ17" s="233"/>
      <c r="AR17" s="233"/>
      <c r="AS17" s="233"/>
      <c r="AT17" s="233"/>
      <c r="AU17" s="233"/>
      <c r="AV17" s="233"/>
      <c r="AW17" s="233"/>
      <c r="AX17" s="233"/>
      <c r="AY17" s="233"/>
      <c r="AZ17" s="233"/>
      <c r="BA17" s="233"/>
      <c r="BB17" s="233" t="s">
        <v>438</v>
      </c>
      <c r="BC17" s="233"/>
      <c r="BD17" s="233"/>
      <c r="BE17" s="233"/>
      <c r="BF17" s="233"/>
      <c r="BG17" s="233"/>
      <c r="BH17" s="233"/>
      <c r="BI17" s="233"/>
      <c r="BJ17" s="233"/>
      <c r="BK17" s="233"/>
      <c r="BL17" s="233"/>
      <c r="BM17" s="233"/>
      <c r="BN17" s="233"/>
      <c r="BO17" s="233"/>
      <c r="BP17" s="233" t="s">
        <v>438</v>
      </c>
      <c r="BQ17" s="233"/>
      <c r="BR17" s="233"/>
      <c r="BS17" s="233"/>
      <c r="BT17" s="233"/>
      <c r="BU17" s="233"/>
      <c r="BV17" s="233"/>
      <c r="BW17" s="233"/>
      <c r="BX17" s="233"/>
      <c r="BY17" s="233"/>
      <c r="BZ17" s="233"/>
      <c r="CA17" s="233"/>
      <c r="CB17" s="233"/>
      <c r="CC17" s="233"/>
      <c r="CD17" s="225" t="s">
        <v>438</v>
      </c>
      <c r="CE17" s="225"/>
      <c r="CF17" s="225"/>
      <c r="CG17" s="225"/>
      <c r="CH17" s="225"/>
      <c r="CI17" s="225"/>
      <c r="CJ17" s="225"/>
      <c r="CK17" s="225"/>
      <c r="CL17" s="225"/>
      <c r="CM17" s="225"/>
      <c r="CN17" s="225"/>
      <c r="CO17" s="225"/>
      <c r="CP17" s="225"/>
      <c r="CQ17" s="225"/>
      <c r="CR17" s="225">
        <v>2</v>
      </c>
      <c r="CS17" s="226"/>
      <c r="CT17" s="226"/>
      <c r="CU17" s="226"/>
      <c r="CV17" s="226"/>
      <c r="CW17" s="226"/>
      <c r="CX17" s="226"/>
      <c r="CY17" s="226"/>
      <c r="CZ17" s="226"/>
      <c r="DA17" s="226"/>
      <c r="DB17" s="226"/>
      <c r="DC17" s="226"/>
      <c r="DD17" s="226"/>
      <c r="DE17" s="226"/>
      <c r="DF17" s="226"/>
      <c r="DG17" s="226"/>
      <c r="DH17" s="227"/>
      <c r="DI17" s="225" t="s">
        <v>438</v>
      </c>
      <c r="DJ17" s="226"/>
      <c r="DK17" s="226"/>
      <c r="DL17" s="226"/>
      <c r="DM17" s="226"/>
      <c r="DN17" s="226"/>
      <c r="DO17" s="226"/>
      <c r="DP17" s="226"/>
      <c r="DQ17" s="226"/>
      <c r="DR17" s="226"/>
      <c r="DS17" s="226"/>
      <c r="DT17" s="226"/>
      <c r="DU17" s="227"/>
      <c r="DV17" s="225" t="s">
        <v>438</v>
      </c>
      <c r="DW17" s="226"/>
      <c r="DX17" s="226"/>
      <c r="DY17" s="226"/>
      <c r="DZ17" s="226"/>
      <c r="EA17" s="226"/>
      <c r="EB17" s="226"/>
      <c r="EC17" s="226"/>
      <c r="ED17" s="226"/>
      <c r="EE17" s="226"/>
      <c r="EF17" s="226"/>
      <c r="EG17" s="226"/>
      <c r="EH17" s="227"/>
    </row>
    <row r="18" spans="1:138" s="61" customFormat="1" ht="26.25" hidden="1" customHeight="1" x14ac:dyDescent="0.3">
      <c r="A18" s="424" t="s">
        <v>474</v>
      </c>
      <c r="B18" s="151"/>
      <c r="C18" s="151"/>
      <c r="D18" s="151"/>
      <c r="E18" s="151"/>
      <c r="F18" s="152"/>
      <c r="G18" s="308"/>
      <c r="H18" s="308"/>
      <c r="I18" s="308"/>
      <c r="J18" s="308"/>
      <c r="K18" s="308"/>
      <c r="L18" s="308"/>
      <c r="M18" s="308"/>
      <c r="N18" s="308"/>
      <c r="O18" s="308"/>
      <c r="P18" s="308"/>
      <c r="Q18" s="308"/>
      <c r="R18" s="308"/>
      <c r="S18" s="308"/>
      <c r="T18" s="308"/>
      <c r="U18" s="308"/>
      <c r="V18" s="308"/>
      <c r="W18" s="308"/>
      <c r="X18" s="308"/>
      <c r="Y18" s="308"/>
      <c r="Z18" s="425"/>
      <c r="AA18" s="345"/>
      <c r="AB18" s="345"/>
      <c r="AC18" s="345"/>
      <c r="AD18" s="345"/>
      <c r="AE18" s="345"/>
      <c r="AF18" s="345"/>
      <c r="AG18" s="345"/>
      <c r="AH18" s="345"/>
      <c r="AI18" s="345"/>
      <c r="AJ18" s="345"/>
      <c r="AK18" s="345"/>
      <c r="AL18" s="345"/>
      <c r="AM18" s="346"/>
      <c r="AN18" s="233"/>
      <c r="AO18" s="233"/>
      <c r="AP18" s="233"/>
      <c r="AQ18" s="233"/>
      <c r="AR18" s="233"/>
      <c r="AS18" s="233"/>
      <c r="AT18" s="233"/>
      <c r="AU18" s="233"/>
      <c r="AV18" s="233"/>
      <c r="AW18" s="233"/>
      <c r="AX18" s="233"/>
      <c r="AY18" s="233"/>
      <c r="AZ18" s="233"/>
      <c r="BA18" s="233"/>
      <c r="BB18" s="233"/>
      <c r="BC18" s="233"/>
      <c r="BD18" s="233"/>
      <c r="BE18" s="233"/>
      <c r="BF18" s="233"/>
      <c r="BG18" s="233"/>
      <c r="BH18" s="233"/>
      <c r="BI18" s="233"/>
      <c r="BJ18" s="233"/>
      <c r="BK18" s="233"/>
      <c r="BL18" s="233"/>
      <c r="BM18" s="233"/>
      <c r="BN18" s="233"/>
      <c r="BO18" s="233"/>
      <c r="BP18" s="233"/>
      <c r="BQ18" s="233"/>
      <c r="BR18" s="233"/>
      <c r="BS18" s="233"/>
      <c r="BT18" s="233"/>
      <c r="BU18" s="233"/>
      <c r="BV18" s="233"/>
      <c r="BW18" s="233"/>
      <c r="BX18" s="233"/>
      <c r="BY18" s="233"/>
      <c r="BZ18" s="233"/>
      <c r="CA18" s="233"/>
      <c r="CB18" s="233"/>
      <c r="CC18" s="233"/>
      <c r="CD18" s="225"/>
      <c r="CE18" s="225"/>
      <c r="CF18" s="225"/>
      <c r="CG18" s="225"/>
      <c r="CH18" s="225"/>
      <c r="CI18" s="225"/>
      <c r="CJ18" s="225"/>
      <c r="CK18" s="225"/>
      <c r="CL18" s="225"/>
      <c r="CM18" s="225"/>
      <c r="CN18" s="225"/>
      <c r="CO18" s="225"/>
      <c r="CP18" s="225"/>
      <c r="CQ18" s="225"/>
      <c r="CR18" s="225">
        <v>3</v>
      </c>
      <c r="CS18" s="226"/>
      <c r="CT18" s="226"/>
      <c r="CU18" s="226"/>
      <c r="CV18" s="226"/>
      <c r="CW18" s="226"/>
      <c r="CX18" s="226"/>
      <c r="CY18" s="226"/>
      <c r="CZ18" s="226"/>
      <c r="DA18" s="226"/>
      <c r="DB18" s="226"/>
      <c r="DC18" s="226"/>
      <c r="DD18" s="226"/>
      <c r="DE18" s="226"/>
      <c r="DF18" s="226"/>
      <c r="DG18" s="226"/>
      <c r="DH18" s="227"/>
      <c r="DI18" s="225"/>
      <c r="DJ18" s="226"/>
      <c r="DK18" s="226"/>
      <c r="DL18" s="226"/>
      <c r="DM18" s="226"/>
      <c r="DN18" s="226"/>
      <c r="DO18" s="226"/>
      <c r="DP18" s="226"/>
      <c r="DQ18" s="226"/>
      <c r="DR18" s="226"/>
      <c r="DS18" s="226"/>
      <c r="DT18" s="226"/>
      <c r="DU18" s="227"/>
      <c r="DV18" s="225"/>
      <c r="DW18" s="226"/>
      <c r="DX18" s="226"/>
      <c r="DY18" s="226"/>
      <c r="DZ18" s="226"/>
      <c r="EA18" s="226"/>
      <c r="EB18" s="226"/>
      <c r="EC18" s="226"/>
      <c r="ED18" s="226"/>
      <c r="EE18" s="226"/>
      <c r="EF18" s="226"/>
      <c r="EG18" s="226"/>
      <c r="EH18" s="227"/>
    </row>
    <row r="19" spans="1:138" s="61" customFormat="1" ht="48" hidden="1" customHeight="1" x14ac:dyDescent="0.3">
      <c r="A19" s="244" t="s">
        <v>37</v>
      </c>
      <c r="B19" s="245"/>
      <c r="C19" s="245"/>
      <c r="D19" s="245"/>
      <c r="E19" s="245"/>
      <c r="F19" s="246"/>
      <c r="G19" s="427" t="s">
        <v>654</v>
      </c>
      <c r="H19" s="427"/>
      <c r="I19" s="427"/>
      <c r="J19" s="427"/>
      <c r="K19" s="427"/>
      <c r="L19" s="427"/>
      <c r="M19" s="427"/>
      <c r="N19" s="427"/>
      <c r="O19" s="427"/>
      <c r="P19" s="427"/>
      <c r="Q19" s="427"/>
      <c r="R19" s="427"/>
      <c r="S19" s="427"/>
      <c r="T19" s="427"/>
      <c r="U19" s="427"/>
      <c r="V19" s="427"/>
      <c r="W19" s="427"/>
      <c r="X19" s="427"/>
      <c r="Y19" s="427"/>
      <c r="Z19" s="425"/>
      <c r="AA19" s="345"/>
      <c r="AB19" s="345"/>
      <c r="AC19" s="345"/>
      <c r="AD19" s="345"/>
      <c r="AE19" s="345"/>
      <c r="AF19" s="345"/>
      <c r="AG19" s="345"/>
      <c r="AH19" s="345"/>
      <c r="AI19" s="345"/>
      <c r="AJ19" s="345"/>
      <c r="AK19" s="345"/>
      <c r="AL19" s="345"/>
      <c r="AM19" s="346"/>
      <c r="AN19" s="233" t="s">
        <v>438</v>
      </c>
      <c r="AO19" s="233"/>
      <c r="AP19" s="233"/>
      <c r="AQ19" s="233"/>
      <c r="AR19" s="233"/>
      <c r="AS19" s="233"/>
      <c r="AT19" s="233"/>
      <c r="AU19" s="233"/>
      <c r="AV19" s="233"/>
      <c r="AW19" s="233"/>
      <c r="AX19" s="233"/>
      <c r="AY19" s="233"/>
      <c r="AZ19" s="233"/>
      <c r="BA19" s="233"/>
      <c r="BB19" s="233" t="s">
        <v>438</v>
      </c>
      <c r="BC19" s="233"/>
      <c r="BD19" s="233"/>
      <c r="BE19" s="233"/>
      <c r="BF19" s="233"/>
      <c r="BG19" s="233"/>
      <c r="BH19" s="233"/>
      <c r="BI19" s="233"/>
      <c r="BJ19" s="233"/>
      <c r="BK19" s="233"/>
      <c r="BL19" s="233"/>
      <c r="BM19" s="233"/>
      <c r="BN19" s="233"/>
      <c r="BO19" s="233"/>
      <c r="BP19" s="233"/>
      <c r="BQ19" s="233"/>
      <c r="BR19" s="233"/>
      <c r="BS19" s="233"/>
      <c r="BT19" s="233"/>
      <c r="BU19" s="233"/>
      <c r="BV19" s="233"/>
      <c r="BW19" s="233"/>
      <c r="BX19" s="233"/>
      <c r="BY19" s="233"/>
      <c r="BZ19" s="233"/>
      <c r="CA19" s="233"/>
      <c r="CB19" s="233"/>
      <c r="CC19" s="233"/>
      <c r="CD19" s="225"/>
      <c r="CE19" s="225"/>
      <c r="CF19" s="225"/>
      <c r="CG19" s="225"/>
      <c r="CH19" s="225"/>
      <c r="CI19" s="225"/>
      <c r="CJ19" s="225"/>
      <c r="CK19" s="225"/>
      <c r="CL19" s="225"/>
      <c r="CM19" s="225"/>
      <c r="CN19" s="225"/>
      <c r="CO19" s="225"/>
      <c r="CP19" s="225"/>
      <c r="CQ19" s="225"/>
      <c r="CR19" s="225">
        <v>4</v>
      </c>
      <c r="CS19" s="226"/>
      <c r="CT19" s="226"/>
      <c r="CU19" s="226"/>
      <c r="CV19" s="226"/>
      <c r="CW19" s="226"/>
      <c r="CX19" s="226"/>
      <c r="CY19" s="226"/>
      <c r="CZ19" s="226"/>
      <c r="DA19" s="226"/>
      <c r="DB19" s="226"/>
      <c r="DC19" s="226"/>
      <c r="DD19" s="226"/>
      <c r="DE19" s="226"/>
      <c r="DF19" s="226"/>
      <c r="DG19" s="226"/>
      <c r="DH19" s="227"/>
      <c r="DI19" s="225"/>
      <c r="DJ19" s="226"/>
      <c r="DK19" s="226"/>
      <c r="DL19" s="226"/>
      <c r="DM19" s="226"/>
      <c r="DN19" s="226"/>
      <c r="DO19" s="226"/>
      <c r="DP19" s="226"/>
      <c r="DQ19" s="226"/>
      <c r="DR19" s="226"/>
      <c r="DS19" s="226"/>
      <c r="DT19" s="226"/>
      <c r="DU19" s="227"/>
      <c r="DV19" s="225"/>
      <c r="DW19" s="226"/>
      <c r="DX19" s="226"/>
      <c r="DY19" s="226"/>
      <c r="DZ19" s="226"/>
      <c r="EA19" s="226"/>
      <c r="EB19" s="226"/>
      <c r="EC19" s="226"/>
      <c r="ED19" s="226"/>
      <c r="EE19" s="226"/>
      <c r="EF19" s="226"/>
      <c r="EG19" s="226"/>
      <c r="EH19" s="227"/>
    </row>
    <row r="20" spans="1:138" s="61" customFormat="1" ht="24" hidden="1" customHeight="1" x14ac:dyDescent="0.3">
      <c r="A20" s="424" t="s">
        <v>321</v>
      </c>
      <c r="B20" s="151"/>
      <c r="C20" s="151"/>
      <c r="D20" s="151"/>
      <c r="E20" s="151"/>
      <c r="F20" s="152"/>
      <c r="G20" s="308" t="s">
        <v>639</v>
      </c>
      <c r="H20" s="308"/>
      <c r="I20" s="308"/>
      <c r="J20" s="308"/>
      <c r="K20" s="308"/>
      <c r="L20" s="308"/>
      <c r="M20" s="308"/>
      <c r="N20" s="308"/>
      <c r="O20" s="308"/>
      <c r="P20" s="308"/>
      <c r="Q20" s="308"/>
      <c r="R20" s="308"/>
      <c r="S20" s="308"/>
      <c r="T20" s="308"/>
      <c r="U20" s="308"/>
      <c r="V20" s="308"/>
      <c r="W20" s="308"/>
      <c r="X20" s="308"/>
      <c r="Y20" s="308"/>
      <c r="Z20" s="426" t="s">
        <v>438</v>
      </c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2"/>
      <c r="AN20" s="233" t="s">
        <v>438</v>
      </c>
      <c r="AO20" s="233"/>
      <c r="AP20" s="233"/>
      <c r="AQ20" s="233"/>
      <c r="AR20" s="233"/>
      <c r="AS20" s="233"/>
      <c r="AT20" s="233"/>
      <c r="AU20" s="233"/>
      <c r="AV20" s="233"/>
      <c r="AW20" s="233"/>
      <c r="AX20" s="233"/>
      <c r="AY20" s="233"/>
      <c r="AZ20" s="233"/>
      <c r="BA20" s="233"/>
      <c r="BB20" s="233" t="s">
        <v>438</v>
      </c>
      <c r="BC20" s="233"/>
      <c r="BD20" s="233"/>
      <c r="BE20" s="233"/>
      <c r="BF20" s="233"/>
      <c r="BG20" s="233"/>
      <c r="BH20" s="233"/>
      <c r="BI20" s="233"/>
      <c r="BJ20" s="233"/>
      <c r="BK20" s="233"/>
      <c r="BL20" s="233"/>
      <c r="BM20" s="233"/>
      <c r="BN20" s="233"/>
      <c r="BO20" s="233"/>
      <c r="BP20" s="233" t="s">
        <v>438</v>
      </c>
      <c r="BQ20" s="233"/>
      <c r="BR20" s="233"/>
      <c r="BS20" s="233"/>
      <c r="BT20" s="233"/>
      <c r="BU20" s="233"/>
      <c r="BV20" s="233"/>
      <c r="BW20" s="233"/>
      <c r="BX20" s="233"/>
      <c r="BY20" s="233"/>
      <c r="BZ20" s="233"/>
      <c r="CA20" s="233"/>
      <c r="CB20" s="233"/>
      <c r="CC20" s="233"/>
      <c r="CD20" s="225" t="s">
        <v>438</v>
      </c>
      <c r="CE20" s="225"/>
      <c r="CF20" s="225"/>
      <c r="CG20" s="225"/>
      <c r="CH20" s="225"/>
      <c r="CI20" s="225"/>
      <c r="CJ20" s="225"/>
      <c r="CK20" s="225"/>
      <c r="CL20" s="225"/>
      <c r="CM20" s="225"/>
      <c r="CN20" s="225"/>
      <c r="CO20" s="225"/>
      <c r="CP20" s="225"/>
      <c r="CQ20" s="225"/>
      <c r="CR20" s="225">
        <v>5</v>
      </c>
      <c r="CS20" s="226"/>
      <c r="CT20" s="226"/>
      <c r="CU20" s="226"/>
      <c r="CV20" s="226"/>
      <c r="CW20" s="226"/>
      <c r="CX20" s="226"/>
      <c r="CY20" s="226"/>
      <c r="CZ20" s="226"/>
      <c r="DA20" s="226"/>
      <c r="DB20" s="226"/>
      <c r="DC20" s="226"/>
      <c r="DD20" s="226"/>
      <c r="DE20" s="226"/>
      <c r="DF20" s="226"/>
      <c r="DG20" s="226"/>
      <c r="DH20" s="227"/>
      <c r="DI20" s="225" t="s">
        <v>438</v>
      </c>
      <c r="DJ20" s="226"/>
      <c r="DK20" s="226"/>
      <c r="DL20" s="226"/>
      <c r="DM20" s="226"/>
      <c r="DN20" s="226"/>
      <c r="DO20" s="226"/>
      <c r="DP20" s="226"/>
      <c r="DQ20" s="226"/>
      <c r="DR20" s="226"/>
      <c r="DS20" s="226"/>
      <c r="DT20" s="226"/>
      <c r="DU20" s="227"/>
      <c r="DV20" s="225" t="s">
        <v>438</v>
      </c>
      <c r="DW20" s="226"/>
      <c r="DX20" s="226"/>
      <c r="DY20" s="226"/>
      <c r="DZ20" s="226"/>
      <c r="EA20" s="226"/>
      <c r="EB20" s="226"/>
      <c r="EC20" s="226"/>
      <c r="ED20" s="226"/>
      <c r="EE20" s="226"/>
      <c r="EF20" s="226"/>
      <c r="EG20" s="226"/>
      <c r="EH20" s="227"/>
    </row>
    <row r="21" spans="1:138" s="61" customFormat="1" ht="24" hidden="1" customHeight="1" x14ac:dyDescent="0.3">
      <c r="A21" s="424" t="s">
        <v>481</v>
      </c>
      <c r="B21" s="151"/>
      <c r="C21" s="151"/>
      <c r="D21" s="151"/>
      <c r="E21" s="151"/>
      <c r="F21" s="152"/>
      <c r="G21" s="308"/>
      <c r="H21" s="308"/>
      <c r="I21" s="308"/>
      <c r="J21" s="308"/>
      <c r="K21" s="308"/>
      <c r="L21" s="308"/>
      <c r="M21" s="308"/>
      <c r="N21" s="308"/>
      <c r="O21" s="308"/>
      <c r="P21" s="308"/>
      <c r="Q21" s="308"/>
      <c r="R21" s="308"/>
      <c r="S21" s="308"/>
      <c r="T21" s="308"/>
      <c r="U21" s="308"/>
      <c r="V21" s="308"/>
      <c r="W21" s="308"/>
      <c r="X21" s="308"/>
      <c r="Y21" s="308"/>
      <c r="Z21" s="425"/>
      <c r="AA21" s="345"/>
      <c r="AB21" s="345"/>
      <c r="AC21" s="345"/>
      <c r="AD21" s="345"/>
      <c r="AE21" s="345"/>
      <c r="AF21" s="345"/>
      <c r="AG21" s="345"/>
      <c r="AH21" s="345"/>
      <c r="AI21" s="345"/>
      <c r="AJ21" s="345"/>
      <c r="AK21" s="345"/>
      <c r="AL21" s="345"/>
      <c r="AM21" s="346"/>
      <c r="AN21" s="225"/>
      <c r="AO21" s="225"/>
      <c r="AP21" s="225"/>
      <c r="AQ21" s="225"/>
      <c r="AR21" s="225"/>
      <c r="AS21" s="225"/>
      <c r="AT21" s="225"/>
      <c r="AU21" s="225"/>
      <c r="AV21" s="225"/>
      <c r="AW21" s="225"/>
      <c r="AX21" s="225"/>
      <c r="AY21" s="225"/>
      <c r="AZ21" s="225"/>
      <c r="BA21" s="225"/>
      <c r="BB21" s="225"/>
      <c r="BC21" s="225"/>
      <c r="BD21" s="225"/>
      <c r="BE21" s="225"/>
      <c r="BF21" s="225"/>
      <c r="BG21" s="225"/>
      <c r="BH21" s="225"/>
      <c r="BI21" s="225"/>
      <c r="BJ21" s="225"/>
      <c r="BK21" s="225"/>
      <c r="BL21" s="225"/>
      <c r="BM21" s="225"/>
      <c r="BN21" s="225"/>
      <c r="BO21" s="225"/>
      <c r="BP21" s="233"/>
      <c r="BQ21" s="233"/>
      <c r="BR21" s="233"/>
      <c r="BS21" s="233"/>
      <c r="BT21" s="233"/>
      <c r="BU21" s="233"/>
      <c r="BV21" s="233"/>
      <c r="BW21" s="233"/>
      <c r="BX21" s="233"/>
      <c r="BY21" s="233"/>
      <c r="BZ21" s="233"/>
      <c r="CA21" s="233"/>
      <c r="CB21" s="233"/>
      <c r="CC21" s="233"/>
      <c r="CD21" s="225"/>
      <c r="CE21" s="226"/>
      <c r="CF21" s="226"/>
      <c r="CG21" s="226"/>
      <c r="CH21" s="226"/>
      <c r="CI21" s="226"/>
      <c r="CJ21" s="226"/>
      <c r="CK21" s="226"/>
      <c r="CL21" s="226"/>
      <c r="CM21" s="226"/>
      <c r="CN21" s="226"/>
      <c r="CO21" s="226"/>
      <c r="CP21" s="226"/>
      <c r="CQ21" s="227"/>
      <c r="CR21" s="225">
        <v>6</v>
      </c>
      <c r="CS21" s="226"/>
      <c r="CT21" s="226"/>
      <c r="CU21" s="226"/>
      <c r="CV21" s="226"/>
      <c r="CW21" s="226"/>
      <c r="CX21" s="226"/>
      <c r="CY21" s="226"/>
      <c r="CZ21" s="226"/>
      <c r="DA21" s="226"/>
      <c r="DB21" s="226"/>
      <c r="DC21" s="226"/>
      <c r="DD21" s="226"/>
      <c r="DE21" s="226"/>
      <c r="DF21" s="226"/>
      <c r="DG21" s="226"/>
      <c r="DH21" s="227"/>
      <c r="DI21" s="225"/>
      <c r="DJ21" s="226"/>
      <c r="DK21" s="226"/>
      <c r="DL21" s="226"/>
      <c r="DM21" s="226"/>
      <c r="DN21" s="226"/>
      <c r="DO21" s="226"/>
      <c r="DP21" s="226"/>
      <c r="DQ21" s="226"/>
      <c r="DR21" s="226"/>
      <c r="DS21" s="226"/>
      <c r="DT21" s="226"/>
      <c r="DU21" s="227"/>
      <c r="DV21" s="225"/>
      <c r="DW21" s="226"/>
      <c r="DX21" s="226"/>
      <c r="DY21" s="226"/>
      <c r="DZ21" s="226"/>
      <c r="EA21" s="226"/>
      <c r="EB21" s="226"/>
      <c r="EC21" s="226"/>
      <c r="ED21" s="226"/>
      <c r="EE21" s="226"/>
      <c r="EF21" s="226"/>
      <c r="EG21" s="226"/>
      <c r="EH21" s="227"/>
    </row>
    <row r="22" spans="1:138" s="61" customFormat="1" ht="16.5" customHeight="1" x14ac:dyDescent="0.3">
      <c r="A22" s="276" t="s">
        <v>371</v>
      </c>
      <c r="B22" s="231"/>
      <c r="C22" s="231"/>
      <c r="D22" s="231"/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31"/>
      <c r="AA22" s="231"/>
      <c r="AB22" s="231"/>
      <c r="AC22" s="231"/>
      <c r="AD22" s="231"/>
      <c r="AE22" s="231"/>
      <c r="AF22" s="231"/>
      <c r="AG22" s="231"/>
      <c r="AH22" s="231"/>
      <c r="AI22" s="231"/>
      <c r="AJ22" s="231"/>
      <c r="AK22" s="231"/>
      <c r="AL22" s="231"/>
      <c r="AM22" s="231"/>
      <c r="AN22" s="231"/>
      <c r="AO22" s="231"/>
      <c r="AP22" s="231"/>
      <c r="AQ22" s="231"/>
      <c r="AR22" s="231"/>
      <c r="AS22" s="231"/>
      <c r="AT22" s="231"/>
      <c r="AU22" s="231"/>
      <c r="AV22" s="231"/>
      <c r="AW22" s="231"/>
      <c r="AX22" s="231"/>
      <c r="AY22" s="231"/>
      <c r="AZ22" s="231"/>
      <c r="BA22" s="231"/>
      <c r="BB22" s="277"/>
      <c r="BC22" s="277"/>
      <c r="BD22" s="277"/>
      <c r="BE22" s="277"/>
      <c r="BF22" s="277"/>
      <c r="BG22" s="277"/>
      <c r="BH22" s="277"/>
      <c r="BI22" s="277"/>
      <c r="BJ22" s="277"/>
      <c r="BK22" s="277"/>
      <c r="BL22" s="277"/>
      <c r="BM22" s="277"/>
      <c r="BN22" s="277"/>
      <c r="BO22" s="278"/>
      <c r="BP22" s="423">
        <f>BP6</f>
        <v>11723572.85</v>
      </c>
      <c r="BQ22" s="343"/>
      <c r="BR22" s="343"/>
      <c r="BS22" s="343"/>
      <c r="BT22" s="343"/>
      <c r="BU22" s="343"/>
      <c r="BV22" s="343"/>
      <c r="BW22" s="343"/>
      <c r="BX22" s="343"/>
      <c r="BY22" s="343"/>
      <c r="BZ22" s="343"/>
      <c r="CA22" s="343"/>
      <c r="CB22" s="343"/>
      <c r="CC22" s="344"/>
      <c r="CD22" s="423">
        <f>CD6</f>
        <v>11167057.85</v>
      </c>
      <c r="CE22" s="343"/>
      <c r="CF22" s="343"/>
      <c r="CG22" s="343"/>
      <c r="CH22" s="343"/>
      <c r="CI22" s="343"/>
      <c r="CJ22" s="343"/>
      <c r="CK22" s="343"/>
      <c r="CL22" s="343"/>
      <c r="CM22" s="343"/>
      <c r="CN22" s="343"/>
      <c r="CO22" s="343"/>
      <c r="CP22" s="343"/>
      <c r="CQ22" s="344"/>
      <c r="CR22" s="236">
        <f>CR6</f>
        <v>511515</v>
      </c>
      <c r="CS22" s="242"/>
      <c r="CT22" s="242"/>
      <c r="CU22" s="242"/>
      <c r="CV22" s="242"/>
      <c r="CW22" s="242"/>
      <c r="CX22" s="242"/>
      <c r="CY22" s="242"/>
      <c r="CZ22" s="242"/>
      <c r="DA22" s="242"/>
      <c r="DB22" s="242"/>
      <c r="DC22" s="242"/>
      <c r="DD22" s="242"/>
      <c r="DE22" s="242"/>
      <c r="DF22" s="242"/>
      <c r="DG22" s="242"/>
      <c r="DH22" s="243"/>
      <c r="DI22" s="236">
        <f>DI6</f>
        <v>45000</v>
      </c>
      <c r="DJ22" s="242"/>
      <c r="DK22" s="242"/>
      <c r="DL22" s="242"/>
      <c r="DM22" s="242"/>
      <c r="DN22" s="242"/>
      <c r="DO22" s="242"/>
      <c r="DP22" s="242"/>
      <c r="DQ22" s="242"/>
      <c r="DR22" s="242"/>
      <c r="DS22" s="242"/>
      <c r="DT22" s="242"/>
      <c r="DU22" s="243"/>
      <c r="DV22" s="225"/>
      <c r="DW22" s="226"/>
      <c r="DX22" s="226"/>
      <c r="DY22" s="226"/>
      <c r="DZ22" s="226"/>
      <c r="EA22" s="226"/>
      <c r="EB22" s="226"/>
      <c r="EC22" s="226"/>
      <c r="ED22" s="226"/>
      <c r="EE22" s="226"/>
      <c r="EF22" s="226"/>
      <c r="EG22" s="226"/>
      <c r="EH22" s="227"/>
    </row>
    <row r="23" spans="1:138" x14ac:dyDescent="0.25"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69"/>
      <c r="CY23" s="69"/>
      <c r="CZ23" s="69"/>
      <c r="DA23" s="69"/>
      <c r="DB23" s="69"/>
      <c r="DC23" s="69"/>
      <c r="DD23" s="69"/>
      <c r="DE23" s="69"/>
      <c r="DF23" s="69"/>
      <c r="DG23" s="69"/>
      <c r="DH23" s="69"/>
      <c r="DI23" s="69"/>
      <c r="DJ23" s="69"/>
      <c r="DK23" s="69"/>
      <c r="DL23" s="69"/>
      <c r="DM23" s="69"/>
      <c r="DN23" s="69"/>
      <c r="DO23" s="69"/>
      <c r="DP23" s="69"/>
      <c r="DQ23" s="69"/>
      <c r="DR23" s="69"/>
      <c r="DS23" s="69"/>
      <c r="DT23" s="69"/>
      <c r="DU23" s="69"/>
      <c r="DV23" s="69"/>
      <c r="DW23" s="69"/>
      <c r="DX23" s="69"/>
      <c r="DY23" s="69"/>
      <c r="DZ23" s="69"/>
      <c r="EA23" s="69"/>
      <c r="EB23" s="69"/>
      <c r="EC23" s="69"/>
      <c r="ED23" s="69"/>
      <c r="EE23" s="69"/>
      <c r="EF23" s="69"/>
      <c r="EG23" s="69"/>
      <c r="EH23" s="69"/>
    </row>
  </sheetData>
  <mergeCells count="187">
    <mergeCell ref="CD3:CQ4"/>
    <mergeCell ref="CR3:DH4"/>
    <mergeCell ref="DI3:EH3"/>
    <mergeCell ref="DI4:DU4"/>
    <mergeCell ref="DV4:EH4"/>
    <mergeCell ref="A5:F5"/>
    <mergeCell ref="G5:Y5"/>
    <mergeCell ref="Z5:AM5"/>
    <mergeCell ref="AN5:BA5"/>
    <mergeCell ref="BB5:BO5"/>
    <mergeCell ref="A3:F4"/>
    <mergeCell ref="G3:Y4"/>
    <mergeCell ref="Z3:AM4"/>
    <mergeCell ref="AN3:BA4"/>
    <mergeCell ref="BB3:BO4"/>
    <mergeCell ref="BP3:CC4"/>
    <mergeCell ref="BP5:CC5"/>
    <mergeCell ref="CD5:CQ5"/>
    <mergeCell ref="CR5:DH5"/>
    <mergeCell ref="DI5:DU5"/>
    <mergeCell ref="DV5:EH5"/>
    <mergeCell ref="A6:F6"/>
    <mergeCell ref="G6:Y6"/>
    <mergeCell ref="Z6:AM6"/>
    <mergeCell ref="AN6:BA6"/>
    <mergeCell ref="BB6:BO6"/>
    <mergeCell ref="BP6:CC6"/>
    <mergeCell ref="CD6:CQ6"/>
    <mergeCell ref="CR6:DH6"/>
    <mergeCell ref="DI6:DU6"/>
    <mergeCell ref="DV6:EH6"/>
    <mergeCell ref="A7:F7"/>
    <mergeCell ref="G7:Y7"/>
    <mergeCell ref="Z7:AM7"/>
    <mergeCell ref="AN7:BA7"/>
    <mergeCell ref="BB7:BO7"/>
    <mergeCell ref="BP7:CC7"/>
    <mergeCell ref="CD7:CQ7"/>
    <mergeCell ref="CR7:DH7"/>
    <mergeCell ref="DI7:DU7"/>
    <mergeCell ref="DV7:EH7"/>
    <mergeCell ref="A8:F8"/>
    <mergeCell ref="G8:Y8"/>
    <mergeCell ref="Z8:AM8"/>
    <mergeCell ref="AN8:BA8"/>
    <mergeCell ref="BB8:BO8"/>
    <mergeCell ref="BP8:CC8"/>
    <mergeCell ref="CD8:CQ8"/>
    <mergeCell ref="CR8:DH8"/>
    <mergeCell ref="DI8:DU8"/>
    <mergeCell ref="DV8:EH8"/>
    <mergeCell ref="A9:F9"/>
    <mergeCell ref="G9:Y9"/>
    <mergeCell ref="Z9:AM9"/>
    <mergeCell ref="AN9:BA9"/>
    <mergeCell ref="BB9:BO9"/>
    <mergeCell ref="BP9:CC9"/>
    <mergeCell ref="CD9:CQ9"/>
    <mergeCell ref="CR9:DH9"/>
    <mergeCell ref="DI9:DU9"/>
    <mergeCell ref="DV9:EH9"/>
    <mergeCell ref="A10:F10"/>
    <mergeCell ref="G10:Y10"/>
    <mergeCell ref="Z10:AM10"/>
    <mergeCell ref="AN10:BA10"/>
    <mergeCell ref="BB10:BO10"/>
    <mergeCell ref="BP10:CC10"/>
    <mergeCell ref="CD10:CQ10"/>
    <mergeCell ref="CR10:DH10"/>
    <mergeCell ref="DI10:DU10"/>
    <mergeCell ref="DV10:EH10"/>
    <mergeCell ref="A11:F11"/>
    <mergeCell ref="G11:Y11"/>
    <mergeCell ref="Z11:AM11"/>
    <mergeCell ref="AN11:BA11"/>
    <mergeCell ref="BB11:BO11"/>
    <mergeCell ref="BP11:CC11"/>
    <mergeCell ref="CD11:CQ11"/>
    <mergeCell ref="CR11:DH11"/>
    <mergeCell ref="DI11:DU11"/>
    <mergeCell ref="DV11:EH11"/>
    <mergeCell ref="A12:F12"/>
    <mergeCell ref="G12:Y12"/>
    <mergeCell ref="Z12:AM12"/>
    <mergeCell ref="AN12:BA12"/>
    <mergeCell ref="BB12:BO12"/>
    <mergeCell ref="BP12:CC12"/>
    <mergeCell ref="CD12:CQ12"/>
    <mergeCell ref="CR12:DH12"/>
    <mergeCell ref="DI12:DU12"/>
    <mergeCell ref="DV12:EH12"/>
    <mergeCell ref="A13:F13"/>
    <mergeCell ref="G13:Y13"/>
    <mergeCell ref="Z13:AM13"/>
    <mergeCell ref="AN13:BA13"/>
    <mergeCell ref="BB13:BO13"/>
    <mergeCell ref="BP13:CC13"/>
    <mergeCell ref="CD13:CQ13"/>
    <mergeCell ref="CR13:DH13"/>
    <mergeCell ref="DI13:DU13"/>
    <mergeCell ref="DV13:EH13"/>
    <mergeCell ref="A14:F14"/>
    <mergeCell ref="G14:Y14"/>
    <mergeCell ref="Z14:AM14"/>
    <mergeCell ref="AN14:BA14"/>
    <mergeCell ref="BB14:BO14"/>
    <mergeCell ref="BP14:CC14"/>
    <mergeCell ref="CD14:CQ14"/>
    <mergeCell ref="CR14:DH14"/>
    <mergeCell ref="DI14:DU14"/>
    <mergeCell ref="DV14:EH14"/>
    <mergeCell ref="A15:F15"/>
    <mergeCell ref="G15:Y15"/>
    <mergeCell ref="Z15:AM15"/>
    <mergeCell ref="AN15:BA15"/>
    <mergeCell ref="BB15:BO15"/>
    <mergeCell ref="BP15:CC15"/>
    <mergeCell ref="CD15:CQ15"/>
    <mergeCell ref="CR15:DH15"/>
    <mergeCell ref="DI15:DU15"/>
    <mergeCell ref="DV15:EH15"/>
    <mergeCell ref="A16:F16"/>
    <mergeCell ref="G16:Y16"/>
    <mergeCell ref="Z16:AM16"/>
    <mergeCell ref="AN16:BA16"/>
    <mergeCell ref="BB16:BO16"/>
    <mergeCell ref="BP16:CC16"/>
    <mergeCell ref="CD16:CQ16"/>
    <mergeCell ref="CR16:DH16"/>
    <mergeCell ref="DI16:DU16"/>
    <mergeCell ref="DV16:EH16"/>
    <mergeCell ref="A17:F17"/>
    <mergeCell ref="G17:Y17"/>
    <mergeCell ref="Z17:AM17"/>
    <mergeCell ref="AN17:BA17"/>
    <mergeCell ref="BB17:BO17"/>
    <mergeCell ref="BP17:CC17"/>
    <mergeCell ref="CD17:CQ17"/>
    <mergeCell ref="CR17:DH17"/>
    <mergeCell ref="DI17:DU17"/>
    <mergeCell ref="DV17:EH17"/>
    <mergeCell ref="A18:F18"/>
    <mergeCell ref="G18:Y18"/>
    <mergeCell ref="Z18:AM18"/>
    <mergeCell ref="AN18:BA18"/>
    <mergeCell ref="BB18:BO18"/>
    <mergeCell ref="BP18:CC18"/>
    <mergeCell ref="CD18:CQ18"/>
    <mergeCell ref="CR18:DH18"/>
    <mergeCell ref="DI18:DU18"/>
    <mergeCell ref="DV18:EH18"/>
    <mergeCell ref="A19:F19"/>
    <mergeCell ref="G19:Y19"/>
    <mergeCell ref="Z19:AM19"/>
    <mergeCell ref="AN19:BA19"/>
    <mergeCell ref="BB19:BO19"/>
    <mergeCell ref="BP19:CC19"/>
    <mergeCell ref="CD19:CQ19"/>
    <mergeCell ref="CR19:DH19"/>
    <mergeCell ref="DI19:DU19"/>
    <mergeCell ref="DV19:EH19"/>
    <mergeCell ref="A20:F20"/>
    <mergeCell ref="G20:Y20"/>
    <mergeCell ref="Z20:AM20"/>
    <mergeCell ref="AN20:BA20"/>
    <mergeCell ref="BB20:BO20"/>
    <mergeCell ref="BP20:CC20"/>
    <mergeCell ref="CD20:CQ20"/>
    <mergeCell ref="CR20:DH20"/>
    <mergeCell ref="DI20:DU20"/>
    <mergeCell ref="DV20:EH20"/>
    <mergeCell ref="A21:F21"/>
    <mergeCell ref="G21:Y21"/>
    <mergeCell ref="Z21:AM21"/>
    <mergeCell ref="AN21:BA21"/>
    <mergeCell ref="BB21:BO21"/>
    <mergeCell ref="DV22:EH22"/>
    <mergeCell ref="BP21:CC21"/>
    <mergeCell ref="CD21:CQ21"/>
    <mergeCell ref="CR21:DH21"/>
    <mergeCell ref="DI21:DU21"/>
    <mergeCell ref="DV21:EH21"/>
    <mergeCell ref="A22:BO22"/>
    <mergeCell ref="BP22:CC22"/>
    <mergeCell ref="CD22:CQ22"/>
    <mergeCell ref="CR22:DH22"/>
    <mergeCell ref="DI22:DU22"/>
  </mergeCells>
  <pageMargins left="0.78740157480314965" right="0.70866141732283472" top="0.78740157480314965" bottom="0.39370078740157483" header="0.19685039370078741" footer="0.19685039370078741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H20"/>
  <sheetViews>
    <sheetView view="pageBreakPreview" topLeftCell="A13" zoomScaleNormal="100" zoomScaleSheetLayoutView="100" workbookViewId="0">
      <selection activeCell="ES58" sqref="ES58:GE58"/>
    </sheetView>
  </sheetViews>
  <sheetFormatPr defaultColWidth="0.88671875" defaultRowHeight="13.8" x14ac:dyDescent="0.25"/>
  <cols>
    <col min="1" max="16384" width="0.88671875" style="65"/>
  </cols>
  <sheetData>
    <row r="1" spans="1:138" s="62" customFormat="1" x14ac:dyDescent="0.25">
      <c r="A1" s="62" t="s">
        <v>655</v>
      </c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/>
      <c r="CU1" s="70"/>
      <c r="CV1" s="70"/>
      <c r="CW1" s="70"/>
      <c r="CX1" s="70"/>
      <c r="CY1" s="70"/>
      <c r="CZ1" s="70"/>
      <c r="DA1" s="70"/>
      <c r="DB1" s="70"/>
      <c r="DC1" s="70"/>
      <c r="DD1" s="70"/>
      <c r="DE1" s="70"/>
      <c r="DF1" s="70"/>
      <c r="DG1" s="70"/>
      <c r="DH1" s="70"/>
      <c r="DI1" s="70"/>
      <c r="DJ1" s="70"/>
      <c r="DK1" s="70"/>
      <c r="DL1" s="70"/>
      <c r="DM1" s="70"/>
      <c r="DN1" s="70"/>
      <c r="DO1" s="70"/>
      <c r="DP1" s="70"/>
      <c r="DQ1" s="70"/>
      <c r="DR1" s="70"/>
      <c r="DS1" s="70"/>
      <c r="DT1" s="70"/>
      <c r="DU1" s="70"/>
      <c r="DV1" s="70"/>
      <c r="DW1" s="70"/>
      <c r="DX1" s="70"/>
      <c r="DY1" s="70"/>
      <c r="DZ1" s="70"/>
      <c r="EA1" s="70"/>
      <c r="EB1" s="70"/>
      <c r="EC1" s="70"/>
      <c r="ED1" s="70"/>
      <c r="EE1" s="70"/>
      <c r="EF1" s="70"/>
      <c r="EG1" s="70"/>
      <c r="EH1" s="70"/>
    </row>
    <row r="2" spans="1:138" s="62" customFormat="1" ht="12.75" customHeight="1" x14ac:dyDescent="0.25"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  <c r="CA2" s="70"/>
      <c r="CB2" s="70"/>
      <c r="CC2" s="70"/>
      <c r="CD2" s="70"/>
      <c r="CE2" s="70"/>
      <c r="CF2" s="70"/>
      <c r="CG2" s="70"/>
      <c r="CH2" s="70"/>
      <c r="CI2" s="70"/>
      <c r="CJ2" s="70"/>
      <c r="CK2" s="70"/>
      <c r="CL2" s="70"/>
      <c r="CM2" s="70"/>
      <c r="CN2" s="70"/>
      <c r="CO2" s="70"/>
      <c r="CP2" s="70"/>
      <c r="CQ2" s="70"/>
      <c r="CR2" s="7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70"/>
      <c r="DQ2" s="70"/>
      <c r="DR2" s="70"/>
      <c r="DS2" s="70"/>
      <c r="DT2" s="70"/>
      <c r="DU2" s="70"/>
      <c r="DV2" s="70"/>
      <c r="DW2" s="70"/>
      <c r="DX2" s="70"/>
      <c r="DY2" s="70"/>
      <c r="DZ2" s="70"/>
      <c r="EA2" s="70"/>
      <c r="EB2" s="70"/>
      <c r="EC2" s="70"/>
      <c r="ED2" s="70"/>
      <c r="EE2" s="70"/>
      <c r="EF2" s="70"/>
      <c r="EG2" s="70"/>
      <c r="EH2" s="70"/>
    </row>
    <row r="3" spans="1:138" s="63" customFormat="1" ht="86.25" customHeight="1" x14ac:dyDescent="0.25">
      <c r="A3" s="292" t="s">
        <v>278</v>
      </c>
      <c r="B3" s="293"/>
      <c r="C3" s="293"/>
      <c r="D3" s="293"/>
      <c r="E3" s="293"/>
      <c r="F3" s="294"/>
      <c r="G3" s="450" t="s">
        <v>448</v>
      </c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450"/>
      <c r="S3" s="450"/>
      <c r="T3" s="450"/>
      <c r="U3" s="450"/>
      <c r="V3" s="450"/>
      <c r="W3" s="451"/>
      <c r="X3" s="449" t="s">
        <v>353</v>
      </c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63"/>
      <c r="AL3" s="450" t="s">
        <v>556</v>
      </c>
      <c r="AM3" s="158"/>
      <c r="AN3" s="158"/>
      <c r="AO3" s="158"/>
      <c r="AP3" s="158"/>
      <c r="AQ3" s="158"/>
      <c r="AR3" s="158"/>
      <c r="AS3" s="158"/>
      <c r="AT3" s="158"/>
      <c r="AU3" s="158"/>
      <c r="AV3" s="158"/>
      <c r="AW3" s="158"/>
      <c r="AX3" s="163"/>
      <c r="AY3" s="449" t="s">
        <v>656</v>
      </c>
      <c r="AZ3" s="450"/>
      <c r="BA3" s="450"/>
      <c r="BB3" s="450"/>
      <c r="BC3" s="450"/>
      <c r="BD3" s="450"/>
      <c r="BE3" s="450"/>
      <c r="BF3" s="450"/>
      <c r="BG3" s="450"/>
      <c r="BH3" s="450"/>
      <c r="BI3" s="450"/>
      <c r="BJ3" s="450"/>
      <c r="BK3" s="451"/>
      <c r="BL3" s="449" t="s">
        <v>657</v>
      </c>
      <c r="BM3" s="450"/>
      <c r="BN3" s="450"/>
      <c r="BO3" s="450"/>
      <c r="BP3" s="450"/>
      <c r="BQ3" s="450"/>
      <c r="BR3" s="450"/>
      <c r="BS3" s="450"/>
      <c r="BT3" s="450"/>
      <c r="BU3" s="450"/>
      <c r="BV3" s="450"/>
      <c r="BW3" s="451"/>
      <c r="BX3" s="449" t="s">
        <v>658</v>
      </c>
      <c r="BY3" s="450"/>
      <c r="BZ3" s="450"/>
      <c r="CA3" s="450"/>
      <c r="CB3" s="450"/>
      <c r="CC3" s="450"/>
      <c r="CD3" s="450"/>
      <c r="CE3" s="450"/>
      <c r="CF3" s="450"/>
      <c r="CG3" s="450"/>
      <c r="CH3" s="450"/>
      <c r="CI3" s="451"/>
      <c r="CJ3" s="455" t="s">
        <v>659</v>
      </c>
      <c r="CK3" s="456"/>
      <c r="CL3" s="456"/>
      <c r="CM3" s="456"/>
      <c r="CN3" s="456"/>
      <c r="CO3" s="456"/>
      <c r="CP3" s="456"/>
      <c r="CQ3" s="456"/>
      <c r="CR3" s="456"/>
      <c r="CS3" s="456"/>
      <c r="CT3" s="456"/>
      <c r="CU3" s="456"/>
      <c r="CV3" s="456"/>
      <c r="CW3" s="457"/>
      <c r="CX3" s="455" t="s">
        <v>430</v>
      </c>
      <c r="CY3" s="456"/>
      <c r="CZ3" s="456"/>
      <c r="DA3" s="456"/>
      <c r="DB3" s="456"/>
      <c r="DC3" s="456"/>
      <c r="DD3" s="456"/>
      <c r="DE3" s="456"/>
      <c r="DF3" s="456"/>
      <c r="DG3" s="456"/>
      <c r="DH3" s="456"/>
      <c r="DI3" s="158"/>
      <c r="DJ3" s="158"/>
      <c r="DK3" s="158"/>
      <c r="DL3" s="158"/>
      <c r="DM3" s="163"/>
      <c r="DN3" s="443" t="s">
        <v>431</v>
      </c>
      <c r="DO3" s="448"/>
      <c r="DP3" s="448"/>
      <c r="DQ3" s="448"/>
      <c r="DR3" s="448"/>
      <c r="DS3" s="448"/>
      <c r="DT3" s="448"/>
      <c r="DU3" s="448"/>
      <c r="DV3" s="448"/>
      <c r="DW3" s="448"/>
      <c r="DX3" s="448"/>
      <c r="DY3" s="448"/>
      <c r="DZ3" s="448"/>
      <c r="EA3" s="448"/>
      <c r="EB3" s="448"/>
      <c r="EC3" s="448"/>
      <c r="ED3" s="448"/>
      <c r="EE3" s="448"/>
      <c r="EF3" s="448"/>
      <c r="EG3" s="448"/>
      <c r="EH3" s="461"/>
    </row>
    <row r="4" spans="1:138" s="63" customFormat="1" ht="36" customHeight="1" x14ac:dyDescent="0.25">
      <c r="A4" s="298"/>
      <c r="B4" s="299"/>
      <c r="C4" s="299"/>
      <c r="D4" s="299"/>
      <c r="E4" s="299"/>
      <c r="F4" s="300"/>
      <c r="G4" s="453"/>
      <c r="H4" s="453"/>
      <c r="I4" s="453"/>
      <c r="J4" s="453"/>
      <c r="K4" s="453"/>
      <c r="L4" s="453"/>
      <c r="M4" s="453"/>
      <c r="N4" s="453"/>
      <c r="O4" s="453"/>
      <c r="P4" s="453"/>
      <c r="Q4" s="453"/>
      <c r="R4" s="453"/>
      <c r="S4" s="453"/>
      <c r="T4" s="453"/>
      <c r="U4" s="453"/>
      <c r="V4" s="453"/>
      <c r="W4" s="454"/>
      <c r="X4" s="164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5"/>
      <c r="AL4" s="161"/>
      <c r="AM4" s="161"/>
      <c r="AN4" s="161"/>
      <c r="AO4" s="161"/>
      <c r="AP4" s="161"/>
      <c r="AQ4" s="161"/>
      <c r="AR4" s="161"/>
      <c r="AS4" s="161"/>
      <c r="AT4" s="161"/>
      <c r="AU4" s="161"/>
      <c r="AV4" s="161"/>
      <c r="AW4" s="161"/>
      <c r="AX4" s="165"/>
      <c r="AY4" s="452"/>
      <c r="AZ4" s="453"/>
      <c r="BA4" s="453"/>
      <c r="BB4" s="453"/>
      <c r="BC4" s="453"/>
      <c r="BD4" s="453"/>
      <c r="BE4" s="453"/>
      <c r="BF4" s="453"/>
      <c r="BG4" s="453"/>
      <c r="BH4" s="453"/>
      <c r="BI4" s="453"/>
      <c r="BJ4" s="453"/>
      <c r="BK4" s="454"/>
      <c r="BL4" s="452"/>
      <c r="BM4" s="453"/>
      <c r="BN4" s="453"/>
      <c r="BO4" s="453"/>
      <c r="BP4" s="453"/>
      <c r="BQ4" s="453"/>
      <c r="BR4" s="453"/>
      <c r="BS4" s="453"/>
      <c r="BT4" s="453"/>
      <c r="BU4" s="453"/>
      <c r="BV4" s="453"/>
      <c r="BW4" s="454"/>
      <c r="BX4" s="452"/>
      <c r="BY4" s="453"/>
      <c r="BZ4" s="453"/>
      <c r="CA4" s="453"/>
      <c r="CB4" s="453"/>
      <c r="CC4" s="453"/>
      <c r="CD4" s="453"/>
      <c r="CE4" s="453"/>
      <c r="CF4" s="453"/>
      <c r="CG4" s="453"/>
      <c r="CH4" s="453"/>
      <c r="CI4" s="454"/>
      <c r="CJ4" s="458"/>
      <c r="CK4" s="459"/>
      <c r="CL4" s="459"/>
      <c r="CM4" s="459"/>
      <c r="CN4" s="459"/>
      <c r="CO4" s="459"/>
      <c r="CP4" s="459"/>
      <c r="CQ4" s="459"/>
      <c r="CR4" s="459"/>
      <c r="CS4" s="459"/>
      <c r="CT4" s="459"/>
      <c r="CU4" s="459"/>
      <c r="CV4" s="459"/>
      <c r="CW4" s="460"/>
      <c r="CX4" s="458"/>
      <c r="CY4" s="459"/>
      <c r="CZ4" s="459"/>
      <c r="DA4" s="459"/>
      <c r="DB4" s="459"/>
      <c r="DC4" s="459"/>
      <c r="DD4" s="459"/>
      <c r="DE4" s="459"/>
      <c r="DF4" s="459"/>
      <c r="DG4" s="459"/>
      <c r="DH4" s="459"/>
      <c r="DI4" s="161"/>
      <c r="DJ4" s="161"/>
      <c r="DK4" s="161"/>
      <c r="DL4" s="161"/>
      <c r="DM4" s="165"/>
      <c r="DN4" s="443" t="s">
        <v>435</v>
      </c>
      <c r="DO4" s="448"/>
      <c r="DP4" s="448"/>
      <c r="DQ4" s="448"/>
      <c r="DR4" s="448"/>
      <c r="DS4" s="448"/>
      <c r="DT4" s="448"/>
      <c r="DU4" s="448"/>
      <c r="DV4" s="448"/>
      <c r="DW4" s="448"/>
      <c r="DX4" s="461"/>
      <c r="DY4" s="443" t="s">
        <v>436</v>
      </c>
      <c r="DZ4" s="448"/>
      <c r="EA4" s="448"/>
      <c r="EB4" s="448"/>
      <c r="EC4" s="448"/>
      <c r="ED4" s="448"/>
      <c r="EE4" s="448"/>
      <c r="EF4" s="448"/>
      <c r="EG4" s="448"/>
      <c r="EH4" s="461"/>
    </row>
    <row r="5" spans="1:138" s="64" customFormat="1" ht="13.2" x14ac:dyDescent="0.3">
      <c r="A5" s="279">
        <v>1</v>
      </c>
      <c r="B5" s="280"/>
      <c r="C5" s="280"/>
      <c r="D5" s="280"/>
      <c r="E5" s="280"/>
      <c r="F5" s="281"/>
      <c r="G5" s="437">
        <v>2</v>
      </c>
      <c r="H5" s="437"/>
      <c r="I5" s="437"/>
      <c r="J5" s="437"/>
      <c r="K5" s="437"/>
      <c r="L5" s="437"/>
      <c r="M5" s="437"/>
      <c r="N5" s="437"/>
      <c r="O5" s="437"/>
      <c r="P5" s="437"/>
      <c r="Q5" s="437"/>
      <c r="R5" s="437"/>
      <c r="S5" s="437"/>
      <c r="T5" s="437"/>
      <c r="U5" s="437"/>
      <c r="V5" s="437"/>
      <c r="W5" s="438"/>
      <c r="X5" s="425">
        <v>3</v>
      </c>
      <c r="Y5" s="345"/>
      <c r="Z5" s="345"/>
      <c r="AA5" s="345"/>
      <c r="AB5" s="345"/>
      <c r="AC5" s="345"/>
      <c r="AD5" s="345"/>
      <c r="AE5" s="345"/>
      <c r="AF5" s="345"/>
      <c r="AG5" s="345"/>
      <c r="AH5" s="345"/>
      <c r="AI5" s="345"/>
      <c r="AJ5" s="345"/>
      <c r="AK5" s="345"/>
      <c r="AL5" s="425">
        <v>4</v>
      </c>
      <c r="AM5" s="345"/>
      <c r="AN5" s="345"/>
      <c r="AO5" s="345"/>
      <c r="AP5" s="345"/>
      <c r="AQ5" s="345"/>
      <c r="AR5" s="345"/>
      <c r="AS5" s="345"/>
      <c r="AT5" s="345"/>
      <c r="AU5" s="345"/>
      <c r="AV5" s="345"/>
      <c r="AW5" s="345"/>
      <c r="AX5" s="346"/>
      <c r="AY5" s="436">
        <v>5</v>
      </c>
      <c r="AZ5" s="437"/>
      <c r="BA5" s="437"/>
      <c r="BB5" s="437"/>
      <c r="BC5" s="437"/>
      <c r="BD5" s="437"/>
      <c r="BE5" s="437"/>
      <c r="BF5" s="437"/>
      <c r="BG5" s="437"/>
      <c r="BH5" s="437"/>
      <c r="BI5" s="437"/>
      <c r="BJ5" s="437"/>
      <c r="BK5" s="438"/>
      <c r="BL5" s="436">
        <v>6</v>
      </c>
      <c r="BM5" s="437"/>
      <c r="BN5" s="437"/>
      <c r="BO5" s="437"/>
      <c r="BP5" s="437"/>
      <c r="BQ5" s="437"/>
      <c r="BR5" s="437"/>
      <c r="BS5" s="437"/>
      <c r="BT5" s="437"/>
      <c r="BU5" s="437"/>
      <c r="BV5" s="437"/>
      <c r="BW5" s="438"/>
      <c r="BX5" s="436">
        <v>7</v>
      </c>
      <c r="BY5" s="437"/>
      <c r="BZ5" s="437"/>
      <c r="CA5" s="437"/>
      <c r="CB5" s="437"/>
      <c r="CC5" s="437"/>
      <c r="CD5" s="437"/>
      <c r="CE5" s="437"/>
      <c r="CF5" s="437"/>
      <c r="CG5" s="437"/>
      <c r="CH5" s="437"/>
      <c r="CI5" s="438"/>
      <c r="CJ5" s="439">
        <v>8</v>
      </c>
      <c r="CK5" s="440"/>
      <c r="CL5" s="440"/>
      <c r="CM5" s="440"/>
      <c r="CN5" s="440"/>
      <c r="CO5" s="440"/>
      <c r="CP5" s="440"/>
      <c r="CQ5" s="440"/>
      <c r="CR5" s="440"/>
      <c r="CS5" s="440"/>
      <c r="CT5" s="440"/>
      <c r="CU5" s="440"/>
      <c r="CV5" s="440"/>
      <c r="CW5" s="441"/>
      <c r="CX5" s="439">
        <v>9</v>
      </c>
      <c r="CY5" s="440"/>
      <c r="CZ5" s="440"/>
      <c r="DA5" s="440"/>
      <c r="DB5" s="440"/>
      <c r="DC5" s="440"/>
      <c r="DD5" s="440"/>
      <c r="DE5" s="440"/>
      <c r="DF5" s="440"/>
      <c r="DG5" s="440"/>
      <c r="DH5" s="440"/>
      <c r="DI5" s="288"/>
      <c r="DJ5" s="288"/>
      <c r="DK5" s="288"/>
      <c r="DL5" s="288"/>
      <c r="DM5" s="289"/>
      <c r="DN5" s="439">
        <v>10</v>
      </c>
      <c r="DO5" s="440"/>
      <c r="DP5" s="440"/>
      <c r="DQ5" s="440"/>
      <c r="DR5" s="440"/>
      <c r="DS5" s="440"/>
      <c r="DT5" s="440"/>
      <c r="DU5" s="440"/>
      <c r="DV5" s="440"/>
      <c r="DW5" s="440"/>
      <c r="DX5" s="441"/>
      <c r="DY5" s="439">
        <v>11</v>
      </c>
      <c r="DZ5" s="440"/>
      <c r="EA5" s="440"/>
      <c r="EB5" s="440"/>
      <c r="EC5" s="440"/>
      <c r="ED5" s="440"/>
      <c r="EE5" s="440"/>
      <c r="EF5" s="440"/>
      <c r="EG5" s="440"/>
      <c r="EH5" s="441"/>
    </row>
    <row r="6" spans="1:138" s="61" customFormat="1" ht="26.25" customHeight="1" x14ac:dyDescent="0.3">
      <c r="A6" s="244" t="s">
        <v>35</v>
      </c>
      <c r="B6" s="245"/>
      <c r="C6" s="245"/>
      <c r="D6" s="245"/>
      <c r="E6" s="245"/>
      <c r="F6" s="246"/>
      <c r="G6" s="308" t="s">
        <v>660</v>
      </c>
      <c r="H6" s="308"/>
      <c r="I6" s="308"/>
      <c r="J6" s="308"/>
      <c r="K6" s="308"/>
      <c r="L6" s="308"/>
      <c r="M6" s="308"/>
      <c r="N6" s="308"/>
      <c r="O6" s="308"/>
      <c r="P6" s="308"/>
      <c r="Q6" s="308"/>
      <c r="R6" s="308"/>
      <c r="S6" s="308"/>
      <c r="T6" s="308"/>
      <c r="U6" s="308"/>
      <c r="V6" s="308"/>
      <c r="W6" s="309"/>
      <c r="X6" s="426" t="s">
        <v>438</v>
      </c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426" t="s">
        <v>438</v>
      </c>
      <c r="AM6" s="151"/>
      <c r="AN6" s="151"/>
      <c r="AO6" s="151"/>
      <c r="AP6" s="151"/>
      <c r="AQ6" s="151"/>
      <c r="AR6" s="151"/>
      <c r="AS6" s="151"/>
      <c r="AT6" s="151"/>
      <c r="AU6" s="151"/>
      <c r="AV6" s="151"/>
      <c r="AW6" s="151"/>
      <c r="AX6" s="152"/>
      <c r="AY6" s="233" t="s">
        <v>438</v>
      </c>
      <c r="AZ6" s="233"/>
      <c r="BA6" s="233"/>
      <c r="BB6" s="233"/>
      <c r="BC6" s="233"/>
      <c r="BD6" s="233"/>
      <c r="BE6" s="233"/>
      <c r="BF6" s="233"/>
      <c r="BG6" s="233"/>
      <c r="BH6" s="233"/>
      <c r="BI6" s="233"/>
      <c r="BJ6" s="233"/>
      <c r="BK6" s="233"/>
      <c r="BL6" s="233" t="s">
        <v>438</v>
      </c>
      <c r="BM6" s="233"/>
      <c r="BN6" s="233"/>
      <c r="BO6" s="233"/>
      <c r="BP6" s="233"/>
      <c r="BQ6" s="233"/>
      <c r="BR6" s="233"/>
      <c r="BS6" s="233"/>
      <c r="BT6" s="233"/>
      <c r="BU6" s="233"/>
      <c r="BV6" s="233"/>
      <c r="BW6" s="233"/>
      <c r="BX6" s="225" t="s">
        <v>438</v>
      </c>
      <c r="BY6" s="225"/>
      <c r="BZ6" s="225"/>
      <c r="CA6" s="225"/>
      <c r="CB6" s="225"/>
      <c r="CC6" s="225"/>
      <c r="CD6" s="225"/>
      <c r="CE6" s="225"/>
      <c r="CF6" s="225"/>
      <c r="CG6" s="225"/>
      <c r="CH6" s="225"/>
      <c r="CI6" s="225"/>
      <c r="CJ6" s="225" t="s">
        <v>438</v>
      </c>
      <c r="CK6" s="226"/>
      <c r="CL6" s="226"/>
      <c r="CM6" s="226"/>
      <c r="CN6" s="226"/>
      <c r="CO6" s="226"/>
      <c r="CP6" s="226"/>
      <c r="CQ6" s="226"/>
      <c r="CR6" s="226"/>
      <c r="CS6" s="226"/>
      <c r="CT6" s="226"/>
      <c r="CU6" s="226"/>
      <c r="CV6" s="226"/>
      <c r="CW6" s="227"/>
      <c r="CX6" s="443" t="s">
        <v>438</v>
      </c>
      <c r="CY6" s="448"/>
      <c r="CZ6" s="448"/>
      <c r="DA6" s="448"/>
      <c r="DB6" s="448"/>
      <c r="DC6" s="448"/>
      <c r="DD6" s="448"/>
      <c r="DE6" s="448"/>
      <c r="DF6" s="448"/>
      <c r="DG6" s="448"/>
      <c r="DH6" s="448"/>
      <c r="DI6" s="151"/>
      <c r="DJ6" s="151"/>
      <c r="DK6" s="151"/>
      <c r="DL6" s="151"/>
      <c r="DM6" s="152"/>
      <c r="DN6" s="225" t="s">
        <v>438</v>
      </c>
      <c r="DO6" s="226"/>
      <c r="DP6" s="226"/>
      <c r="DQ6" s="226"/>
      <c r="DR6" s="226"/>
      <c r="DS6" s="226"/>
      <c r="DT6" s="226"/>
      <c r="DU6" s="226"/>
      <c r="DV6" s="226"/>
      <c r="DW6" s="226"/>
      <c r="DX6" s="227"/>
      <c r="DY6" s="225" t="s">
        <v>438</v>
      </c>
      <c r="DZ6" s="226"/>
      <c r="EA6" s="226"/>
      <c r="EB6" s="226"/>
      <c r="EC6" s="226"/>
      <c r="ED6" s="226"/>
      <c r="EE6" s="226"/>
      <c r="EF6" s="226"/>
      <c r="EG6" s="226"/>
      <c r="EH6" s="227"/>
    </row>
    <row r="7" spans="1:138" s="61" customFormat="1" ht="26.25" customHeight="1" x14ac:dyDescent="0.3">
      <c r="A7" s="244" t="s">
        <v>291</v>
      </c>
      <c r="B7" s="245"/>
      <c r="C7" s="245"/>
      <c r="D7" s="245"/>
      <c r="E7" s="245"/>
      <c r="F7" s="246"/>
      <c r="G7" s="308" t="s">
        <v>661</v>
      </c>
      <c r="H7" s="308"/>
      <c r="I7" s="308"/>
      <c r="J7" s="308"/>
      <c r="K7" s="308"/>
      <c r="L7" s="308"/>
      <c r="M7" s="308"/>
      <c r="N7" s="308"/>
      <c r="O7" s="308"/>
      <c r="P7" s="308"/>
      <c r="Q7" s="308"/>
      <c r="R7" s="308"/>
      <c r="S7" s="308"/>
      <c r="T7" s="308"/>
      <c r="U7" s="308"/>
      <c r="V7" s="308"/>
      <c r="W7" s="308"/>
      <c r="X7" s="426">
        <v>340</v>
      </c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426" t="s">
        <v>438</v>
      </c>
      <c r="AM7" s="151"/>
      <c r="AN7" s="151"/>
      <c r="AO7" s="151"/>
      <c r="AP7" s="151"/>
      <c r="AQ7" s="151"/>
      <c r="AR7" s="151"/>
      <c r="AS7" s="151"/>
      <c r="AT7" s="151"/>
      <c r="AU7" s="151"/>
      <c r="AV7" s="151"/>
      <c r="AW7" s="151"/>
      <c r="AX7" s="152"/>
      <c r="AY7" s="233" t="s">
        <v>438</v>
      </c>
      <c r="AZ7" s="233"/>
      <c r="BA7" s="233"/>
      <c r="BB7" s="233"/>
      <c r="BC7" s="233"/>
      <c r="BD7" s="233"/>
      <c r="BE7" s="233"/>
      <c r="BF7" s="233"/>
      <c r="BG7" s="233"/>
      <c r="BH7" s="233"/>
      <c r="BI7" s="233"/>
      <c r="BJ7" s="233"/>
      <c r="BK7" s="233"/>
      <c r="BL7" s="233" t="s">
        <v>438</v>
      </c>
      <c r="BM7" s="234"/>
      <c r="BN7" s="234"/>
      <c r="BO7" s="234"/>
      <c r="BP7" s="234"/>
      <c r="BQ7" s="234"/>
      <c r="BR7" s="234"/>
      <c r="BS7" s="234"/>
      <c r="BT7" s="234"/>
      <c r="BU7" s="234"/>
      <c r="BV7" s="234"/>
      <c r="BW7" s="235"/>
      <c r="BX7" s="390">
        <f>BX8+BX9+BX10++BX12+BX13+BX14+BX19+BX11+BX15+BX16+BX17+BX18</f>
        <v>1790540.8098694999</v>
      </c>
      <c r="BY7" s="391"/>
      <c r="BZ7" s="391"/>
      <c r="CA7" s="391"/>
      <c r="CB7" s="391"/>
      <c r="CC7" s="391"/>
      <c r="CD7" s="391"/>
      <c r="CE7" s="391"/>
      <c r="CF7" s="391"/>
      <c r="CG7" s="391"/>
      <c r="CH7" s="391"/>
      <c r="CI7" s="392"/>
      <c r="CJ7" s="236">
        <f>CJ8+CJ9+CJ10+CJ12+CJ13+CJ14+CJ19+CJ16+CJ11+CJ18</f>
        <v>1542710.49</v>
      </c>
      <c r="CK7" s="236"/>
      <c r="CL7" s="236"/>
      <c r="CM7" s="236"/>
      <c r="CN7" s="236"/>
      <c r="CO7" s="236"/>
      <c r="CP7" s="236"/>
      <c r="CQ7" s="236"/>
      <c r="CR7" s="236"/>
      <c r="CS7" s="236"/>
      <c r="CT7" s="236"/>
      <c r="CU7" s="236"/>
      <c r="CV7" s="236"/>
      <c r="CW7" s="236"/>
      <c r="CX7" s="423">
        <f>CX15+CX17</f>
        <v>138484</v>
      </c>
      <c r="CY7" s="446"/>
      <c r="CZ7" s="446"/>
      <c r="DA7" s="446"/>
      <c r="DB7" s="446"/>
      <c r="DC7" s="446"/>
      <c r="DD7" s="446"/>
      <c r="DE7" s="446"/>
      <c r="DF7" s="446"/>
      <c r="DG7" s="446"/>
      <c r="DH7" s="446"/>
      <c r="DI7" s="343"/>
      <c r="DJ7" s="343"/>
      <c r="DK7" s="343"/>
      <c r="DL7" s="343"/>
      <c r="DM7" s="344"/>
      <c r="DN7" s="236">
        <f>DN8+DN9+DN10+DN11+DN13+DN14+DN19</f>
        <v>109347.32</v>
      </c>
      <c r="DO7" s="406"/>
      <c r="DP7" s="406"/>
      <c r="DQ7" s="406"/>
      <c r="DR7" s="406"/>
      <c r="DS7" s="406"/>
      <c r="DT7" s="406"/>
      <c r="DU7" s="406"/>
      <c r="DV7" s="406"/>
      <c r="DW7" s="406"/>
      <c r="DX7" s="447"/>
      <c r="DY7" s="225"/>
      <c r="DZ7" s="226"/>
      <c r="EA7" s="226"/>
      <c r="EB7" s="226"/>
      <c r="EC7" s="226"/>
      <c r="ED7" s="226"/>
      <c r="EE7" s="226"/>
      <c r="EF7" s="226"/>
      <c r="EG7" s="226"/>
      <c r="EH7" s="227"/>
    </row>
    <row r="8" spans="1:138" s="61" customFormat="1" ht="39.6" customHeight="1" x14ac:dyDescent="0.3">
      <c r="A8" s="244" t="s">
        <v>290</v>
      </c>
      <c r="B8" s="245"/>
      <c r="C8" s="245"/>
      <c r="D8" s="245"/>
      <c r="E8" s="245"/>
      <c r="F8" s="246"/>
      <c r="G8" s="308" t="s">
        <v>662</v>
      </c>
      <c r="H8" s="308"/>
      <c r="I8" s="308"/>
      <c r="J8" s="308"/>
      <c r="K8" s="308"/>
      <c r="L8" s="308"/>
      <c r="M8" s="308"/>
      <c r="N8" s="308"/>
      <c r="O8" s="308"/>
      <c r="P8" s="308"/>
      <c r="Q8" s="308"/>
      <c r="R8" s="308"/>
      <c r="S8" s="308"/>
      <c r="T8" s="308"/>
      <c r="U8" s="308"/>
      <c r="V8" s="308"/>
      <c r="W8" s="308"/>
      <c r="X8" s="426">
        <v>341</v>
      </c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426" t="s">
        <v>663</v>
      </c>
      <c r="AM8" s="151"/>
      <c r="AN8" s="151"/>
      <c r="AO8" s="151"/>
      <c r="AP8" s="151"/>
      <c r="AQ8" s="151"/>
      <c r="AR8" s="151"/>
      <c r="AS8" s="151"/>
      <c r="AT8" s="151"/>
      <c r="AU8" s="151"/>
      <c r="AV8" s="151"/>
      <c r="AW8" s="151"/>
      <c r="AX8" s="152"/>
      <c r="AY8" s="233">
        <v>200</v>
      </c>
      <c r="AZ8" s="233"/>
      <c r="BA8" s="233"/>
      <c r="BB8" s="233"/>
      <c r="BC8" s="233"/>
      <c r="BD8" s="233"/>
      <c r="BE8" s="233"/>
      <c r="BF8" s="233"/>
      <c r="BG8" s="233"/>
      <c r="BH8" s="233"/>
      <c r="BI8" s="233"/>
      <c r="BJ8" s="233"/>
      <c r="BK8" s="233"/>
      <c r="BL8" s="233">
        <v>174.76</v>
      </c>
      <c r="BM8" s="234"/>
      <c r="BN8" s="234"/>
      <c r="BO8" s="234"/>
      <c r="BP8" s="234"/>
      <c r="BQ8" s="234"/>
      <c r="BR8" s="234"/>
      <c r="BS8" s="234"/>
      <c r="BT8" s="234"/>
      <c r="BU8" s="234"/>
      <c r="BV8" s="234"/>
      <c r="BW8" s="235"/>
      <c r="BX8" s="390">
        <f t="shared" ref="BX8:BX19" si="0">AY8*BL8</f>
        <v>34952</v>
      </c>
      <c r="BY8" s="391"/>
      <c r="BZ8" s="391"/>
      <c r="CA8" s="391"/>
      <c r="CB8" s="391"/>
      <c r="CC8" s="391"/>
      <c r="CD8" s="391"/>
      <c r="CE8" s="391"/>
      <c r="CF8" s="391"/>
      <c r="CG8" s="391"/>
      <c r="CH8" s="391"/>
      <c r="CI8" s="392"/>
      <c r="CJ8" s="236">
        <f>35000-48</f>
        <v>34952</v>
      </c>
      <c r="CK8" s="236"/>
      <c r="CL8" s="236"/>
      <c r="CM8" s="236"/>
      <c r="CN8" s="236"/>
      <c r="CO8" s="236"/>
      <c r="CP8" s="236"/>
      <c r="CQ8" s="236"/>
      <c r="CR8" s="236"/>
      <c r="CS8" s="236"/>
      <c r="CT8" s="236"/>
      <c r="CU8" s="236"/>
      <c r="CV8" s="236"/>
      <c r="CW8" s="236"/>
      <c r="CX8" s="423">
        <v>0</v>
      </c>
      <c r="CY8" s="446"/>
      <c r="CZ8" s="446"/>
      <c r="DA8" s="446"/>
      <c r="DB8" s="446"/>
      <c r="DC8" s="446"/>
      <c r="DD8" s="446"/>
      <c r="DE8" s="446"/>
      <c r="DF8" s="446"/>
      <c r="DG8" s="446"/>
      <c r="DH8" s="446"/>
      <c r="DI8" s="343"/>
      <c r="DJ8" s="343"/>
      <c r="DK8" s="343"/>
      <c r="DL8" s="343"/>
      <c r="DM8" s="344"/>
      <c r="DN8" s="236">
        <v>0</v>
      </c>
      <c r="DO8" s="406"/>
      <c r="DP8" s="406"/>
      <c r="DQ8" s="406"/>
      <c r="DR8" s="406"/>
      <c r="DS8" s="406"/>
      <c r="DT8" s="406"/>
      <c r="DU8" s="406"/>
      <c r="DV8" s="406"/>
      <c r="DW8" s="406"/>
      <c r="DX8" s="447"/>
      <c r="DY8" s="225"/>
      <c r="DZ8" s="226"/>
      <c r="EA8" s="226"/>
      <c r="EB8" s="226"/>
      <c r="EC8" s="226"/>
      <c r="ED8" s="226"/>
      <c r="EE8" s="226"/>
      <c r="EF8" s="226"/>
      <c r="EG8" s="226"/>
      <c r="EH8" s="227"/>
    </row>
    <row r="9" spans="1:138" s="61" customFormat="1" ht="26.25" customHeight="1" x14ac:dyDescent="0.3">
      <c r="A9" s="244" t="s">
        <v>441</v>
      </c>
      <c r="B9" s="245"/>
      <c r="C9" s="245"/>
      <c r="D9" s="245"/>
      <c r="E9" s="245"/>
      <c r="F9" s="246"/>
      <c r="G9" s="308" t="s">
        <v>664</v>
      </c>
      <c r="H9" s="308"/>
      <c r="I9" s="308"/>
      <c r="J9" s="308"/>
      <c r="K9" s="308"/>
      <c r="L9" s="308"/>
      <c r="M9" s="308"/>
      <c r="N9" s="308"/>
      <c r="O9" s="308"/>
      <c r="P9" s="308"/>
      <c r="Q9" s="308"/>
      <c r="R9" s="308"/>
      <c r="S9" s="308"/>
      <c r="T9" s="308"/>
      <c r="U9" s="308"/>
      <c r="V9" s="308"/>
      <c r="W9" s="308"/>
      <c r="X9" s="426">
        <v>343</v>
      </c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426" t="s">
        <v>665</v>
      </c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2"/>
      <c r="AY9" s="390">
        <v>1545</v>
      </c>
      <c r="AZ9" s="390"/>
      <c r="BA9" s="390"/>
      <c r="BB9" s="390"/>
      <c r="BC9" s="390"/>
      <c r="BD9" s="390"/>
      <c r="BE9" s="390"/>
      <c r="BF9" s="390"/>
      <c r="BG9" s="390"/>
      <c r="BH9" s="390"/>
      <c r="BI9" s="390"/>
      <c r="BJ9" s="390"/>
      <c r="BK9" s="390"/>
      <c r="BL9" s="390">
        <v>64.077669900000004</v>
      </c>
      <c r="BM9" s="391"/>
      <c r="BN9" s="391"/>
      <c r="BO9" s="391"/>
      <c r="BP9" s="391"/>
      <c r="BQ9" s="391"/>
      <c r="BR9" s="391"/>
      <c r="BS9" s="391"/>
      <c r="BT9" s="391"/>
      <c r="BU9" s="391"/>
      <c r="BV9" s="391"/>
      <c r="BW9" s="392"/>
      <c r="BX9" s="390">
        <f t="shared" si="0"/>
        <v>98999.999995500009</v>
      </c>
      <c r="BY9" s="391"/>
      <c r="BZ9" s="391"/>
      <c r="CA9" s="391"/>
      <c r="CB9" s="391"/>
      <c r="CC9" s="391"/>
      <c r="CD9" s="391"/>
      <c r="CE9" s="391"/>
      <c r="CF9" s="391"/>
      <c r="CG9" s="391"/>
      <c r="CH9" s="391"/>
      <c r="CI9" s="392"/>
      <c r="CJ9" s="236">
        <f>99000</f>
        <v>99000</v>
      </c>
      <c r="CK9" s="236"/>
      <c r="CL9" s="236"/>
      <c r="CM9" s="236"/>
      <c r="CN9" s="236"/>
      <c r="CO9" s="236"/>
      <c r="CP9" s="236"/>
      <c r="CQ9" s="236"/>
      <c r="CR9" s="236"/>
      <c r="CS9" s="236"/>
      <c r="CT9" s="236"/>
      <c r="CU9" s="236"/>
      <c r="CV9" s="236"/>
      <c r="CW9" s="236"/>
      <c r="CX9" s="423">
        <v>0</v>
      </c>
      <c r="CY9" s="446"/>
      <c r="CZ9" s="446"/>
      <c r="DA9" s="446"/>
      <c r="DB9" s="446"/>
      <c r="DC9" s="446"/>
      <c r="DD9" s="446"/>
      <c r="DE9" s="446"/>
      <c r="DF9" s="446"/>
      <c r="DG9" s="446"/>
      <c r="DH9" s="446"/>
      <c r="DI9" s="343"/>
      <c r="DJ9" s="343"/>
      <c r="DK9" s="343"/>
      <c r="DL9" s="343"/>
      <c r="DM9" s="344"/>
      <c r="DN9" s="236">
        <v>0</v>
      </c>
      <c r="DO9" s="406"/>
      <c r="DP9" s="406"/>
      <c r="DQ9" s="406"/>
      <c r="DR9" s="406"/>
      <c r="DS9" s="406"/>
      <c r="DT9" s="406"/>
      <c r="DU9" s="406"/>
      <c r="DV9" s="406"/>
      <c r="DW9" s="406"/>
      <c r="DX9" s="447"/>
      <c r="DY9" s="225"/>
      <c r="DZ9" s="226"/>
      <c r="EA9" s="226"/>
      <c r="EB9" s="226"/>
      <c r="EC9" s="226"/>
      <c r="ED9" s="226"/>
      <c r="EE9" s="226"/>
      <c r="EF9" s="226"/>
      <c r="EG9" s="226"/>
      <c r="EH9" s="227"/>
    </row>
    <row r="10" spans="1:138" s="61" customFormat="1" ht="26.25" customHeight="1" x14ac:dyDescent="0.3">
      <c r="A10" s="244" t="s">
        <v>443</v>
      </c>
      <c r="B10" s="245"/>
      <c r="C10" s="245"/>
      <c r="D10" s="245"/>
      <c r="E10" s="245"/>
      <c r="F10" s="246"/>
      <c r="G10" s="308" t="s">
        <v>666</v>
      </c>
      <c r="H10" s="308"/>
      <c r="I10" s="308"/>
      <c r="J10" s="308"/>
      <c r="K10" s="308"/>
      <c r="L10" s="308"/>
      <c r="M10" s="308"/>
      <c r="N10" s="308"/>
      <c r="O10" s="308"/>
      <c r="P10" s="308"/>
      <c r="Q10" s="308"/>
      <c r="R10" s="308"/>
      <c r="S10" s="308"/>
      <c r="T10" s="308"/>
      <c r="U10" s="308"/>
      <c r="V10" s="308"/>
      <c r="W10" s="308"/>
      <c r="X10" s="426">
        <v>344</v>
      </c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426" t="s">
        <v>663</v>
      </c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2"/>
      <c r="AY10" s="233">
        <v>250</v>
      </c>
      <c r="AZ10" s="233"/>
      <c r="BA10" s="233"/>
      <c r="BB10" s="233"/>
      <c r="BC10" s="233"/>
      <c r="BD10" s="233"/>
      <c r="BE10" s="233"/>
      <c r="BF10" s="233"/>
      <c r="BG10" s="233"/>
      <c r="BH10" s="233"/>
      <c r="BI10" s="233"/>
      <c r="BJ10" s="233"/>
      <c r="BK10" s="233"/>
      <c r="BL10" s="390">
        <v>436.98099999999999</v>
      </c>
      <c r="BM10" s="391"/>
      <c r="BN10" s="391"/>
      <c r="BO10" s="391"/>
      <c r="BP10" s="391"/>
      <c r="BQ10" s="391"/>
      <c r="BR10" s="391"/>
      <c r="BS10" s="391"/>
      <c r="BT10" s="391"/>
      <c r="BU10" s="391"/>
      <c r="BV10" s="391"/>
      <c r="BW10" s="392"/>
      <c r="BX10" s="390">
        <f t="shared" si="0"/>
        <v>109245.25</v>
      </c>
      <c r="BY10" s="391"/>
      <c r="BZ10" s="391"/>
      <c r="CA10" s="391"/>
      <c r="CB10" s="391"/>
      <c r="CC10" s="391"/>
      <c r="CD10" s="391"/>
      <c r="CE10" s="391"/>
      <c r="CF10" s="391"/>
      <c r="CG10" s="391"/>
      <c r="CH10" s="391"/>
      <c r="CI10" s="392"/>
      <c r="CJ10" s="236">
        <f>180000-27172-63581.75</f>
        <v>89246.25</v>
      </c>
      <c r="CK10" s="236"/>
      <c r="CL10" s="236"/>
      <c r="CM10" s="236"/>
      <c r="CN10" s="236"/>
      <c r="CO10" s="236"/>
      <c r="CP10" s="236"/>
      <c r="CQ10" s="236"/>
      <c r="CR10" s="236"/>
      <c r="CS10" s="236"/>
      <c r="CT10" s="236"/>
      <c r="CU10" s="236"/>
      <c r="CV10" s="236"/>
      <c r="CW10" s="236"/>
      <c r="CX10" s="423">
        <v>0</v>
      </c>
      <c r="CY10" s="446"/>
      <c r="CZ10" s="446"/>
      <c r="DA10" s="446"/>
      <c r="DB10" s="446"/>
      <c r="DC10" s="446"/>
      <c r="DD10" s="446"/>
      <c r="DE10" s="446"/>
      <c r="DF10" s="446"/>
      <c r="DG10" s="446"/>
      <c r="DH10" s="446"/>
      <c r="DI10" s="343"/>
      <c r="DJ10" s="343"/>
      <c r="DK10" s="343"/>
      <c r="DL10" s="343"/>
      <c r="DM10" s="344"/>
      <c r="DN10" s="236">
        <v>20000</v>
      </c>
      <c r="DO10" s="406"/>
      <c r="DP10" s="406"/>
      <c r="DQ10" s="406"/>
      <c r="DR10" s="406"/>
      <c r="DS10" s="406"/>
      <c r="DT10" s="406"/>
      <c r="DU10" s="406"/>
      <c r="DV10" s="406"/>
      <c r="DW10" s="406"/>
      <c r="DX10" s="447"/>
      <c r="DY10" s="225"/>
      <c r="DZ10" s="226"/>
      <c r="EA10" s="226"/>
      <c r="EB10" s="226"/>
      <c r="EC10" s="226"/>
      <c r="ED10" s="226"/>
      <c r="EE10" s="226"/>
      <c r="EF10" s="226"/>
      <c r="EG10" s="226"/>
      <c r="EH10" s="227"/>
    </row>
    <row r="11" spans="1:138" s="61" customFormat="1" ht="26.25" customHeight="1" x14ac:dyDescent="0.3">
      <c r="A11" s="244" t="s">
        <v>643</v>
      </c>
      <c r="B11" s="245"/>
      <c r="C11" s="245"/>
      <c r="D11" s="245"/>
      <c r="E11" s="245"/>
      <c r="F11" s="246"/>
      <c r="G11" s="308" t="s">
        <v>667</v>
      </c>
      <c r="H11" s="308"/>
      <c r="I11" s="308"/>
      <c r="J11" s="308"/>
      <c r="K11" s="308"/>
      <c r="L11" s="308"/>
      <c r="M11" s="308"/>
      <c r="N11" s="308"/>
      <c r="O11" s="308"/>
      <c r="P11" s="308"/>
      <c r="Q11" s="308"/>
      <c r="R11" s="308"/>
      <c r="S11" s="308"/>
      <c r="T11" s="308"/>
      <c r="U11" s="308"/>
      <c r="V11" s="308"/>
      <c r="W11" s="308"/>
      <c r="X11" s="426">
        <v>345</v>
      </c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426" t="s">
        <v>663</v>
      </c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2"/>
      <c r="AY11" s="233">
        <v>15</v>
      </c>
      <c r="AZ11" s="233"/>
      <c r="BA11" s="233"/>
      <c r="BB11" s="233"/>
      <c r="BC11" s="233"/>
      <c r="BD11" s="233"/>
      <c r="BE11" s="233"/>
      <c r="BF11" s="233"/>
      <c r="BG11" s="233"/>
      <c r="BH11" s="233"/>
      <c r="BI11" s="233"/>
      <c r="BJ11" s="233"/>
      <c r="BK11" s="233"/>
      <c r="BL11" s="233">
        <v>4082.8</v>
      </c>
      <c r="BM11" s="234"/>
      <c r="BN11" s="234"/>
      <c r="BO11" s="234"/>
      <c r="BP11" s="234"/>
      <c r="BQ11" s="234"/>
      <c r="BR11" s="234"/>
      <c r="BS11" s="234"/>
      <c r="BT11" s="234"/>
      <c r="BU11" s="234"/>
      <c r="BV11" s="234"/>
      <c r="BW11" s="235"/>
      <c r="BX11" s="390">
        <f t="shared" si="0"/>
        <v>61242</v>
      </c>
      <c r="BY11" s="391"/>
      <c r="BZ11" s="391"/>
      <c r="CA11" s="391"/>
      <c r="CB11" s="391"/>
      <c r="CC11" s="391"/>
      <c r="CD11" s="391"/>
      <c r="CE11" s="391"/>
      <c r="CF11" s="391"/>
      <c r="CG11" s="391"/>
      <c r="CH11" s="391"/>
      <c r="CI11" s="392"/>
      <c r="CJ11" s="236">
        <f>27172+4070</f>
        <v>31242</v>
      </c>
      <c r="CK11" s="236"/>
      <c r="CL11" s="236"/>
      <c r="CM11" s="236"/>
      <c r="CN11" s="236"/>
      <c r="CO11" s="236"/>
      <c r="CP11" s="236"/>
      <c r="CQ11" s="236"/>
      <c r="CR11" s="236"/>
      <c r="CS11" s="236"/>
      <c r="CT11" s="236"/>
      <c r="CU11" s="236"/>
      <c r="CV11" s="236"/>
      <c r="CW11" s="236"/>
      <c r="CX11" s="423">
        <v>0</v>
      </c>
      <c r="CY11" s="446"/>
      <c r="CZ11" s="446"/>
      <c r="DA11" s="446"/>
      <c r="DB11" s="446"/>
      <c r="DC11" s="446"/>
      <c r="DD11" s="446"/>
      <c r="DE11" s="446"/>
      <c r="DF11" s="446"/>
      <c r="DG11" s="446"/>
      <c r="DH11" s="446"/>
      <c r="DI11" s="343"/>
      <c r="DJ11" s="343"/>
      <c r="DK11" s="343"/>
      <c r="DL11" s="343"/>
      <c r="DM11" s="344"/>
      <c r="DN11" s="236">
        <v>30000</v>
      </c>
      <c r="DO11" s="406"/>
      <c r="DP11" s="406"/>
      <c r="DQ11" s="406"/>
      <c r="DR11" s="406"/>
      <c r="DS11" s="406"/>
      <c r="DT11" s="406"/>
      <c r="DU11" s="406"/>
      <c r="DV11" s="406"/>
      <c r="DW11" s="406"/>
      <c r="DX11" s="447"/>
      <c r="DY11" s="225"/>
      <c r="DZ11" s="226"/>
      <c r="EA11" s="226"/>
      <c r="EB11" s="226"/>
      <c r="EC11" s="226"/>
      <c r="ED11" s="226"/>
      <c r="EE11" s="226"/>
      <c r="EF11" s="226"/>
      <c r="EG11" s="226"/>
      <c r="EH11" s="227"/>
    </row>
    <row r="12" spans="1:138" s="61" customFormat="1" ht="26.25" customHeight="1" x14ac:dyDescent="0.3">
      <c r="A12" s="244" t="s">
        <v>645</v>
      </c>
      <c r="B12" s="245"/>
      <c r="C12" s="245"/>
      <c r="D12" s="245"/>
      <c r="E12" s="245"/>
      <c r="F12" s="246"/>
      <c r="G12" s="308" t="s">
        <v>668</v>
      </c>
      <c r="H12" s="308"/>
      <c r="I12" s="308"/>
      <c r="J12" s="308"/>
      <c r="K12" s="308"/>
      <c r="L12" s="308"/>
      <c r="M12" s="308"/>
      <c r="N12" s="308"/>
      <c r="O12" s="308"/>
      <c r="P12" s="308"/>
      <c r="Q12" s="308"/>
      <c r="R12" s="308"/>
      <c r="S12" s="308"/>
      <c r="T12" s="308"/>
      <c r="U12" s="308"/>
      <c r="V12" s="308"/>
      <c r="W12" s="308"/>
      <c r="X12" s="426">
        <v>346</v>
      </c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426" t="s">
        <v>663</v>
      </c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2"/>
      <c r="AY12" s="233">
        <v>50</v>
      </c>
      <c r="AZ12" s="233"/>
      <c r="BA12" s="233"/>
      <c r="BB12" s="233"/>
      <c r="BC12" s="233"/>
      <c r="BD12" s="233"/>
      <c r="BE12" s="233"/>
      <c r="BF12" s="233"/>
      <c r="BG12" s="233"/>
      <c r="BH12" s="233"/>
      <c r="BI12" s="233"/>
      <c r="BJ12" s="233"/>
      <c r="BK12" s="233"/>
      <c r="BL12" s="390">
        <v>5526.24</v>
      </c>
      <c r="BM12" s="391"/>
      <c r="BN12" s="391"/>
      <c r="BO12" s="391"/>
      <c r="BP12" s="391"/>
      <c r="BQ12" s="391"/>
      <c r="BR12" s="391"/>
      <c r="BS12" s="391"/>
      <c r="BT12" s="391"/>
      <c r="BU12" s="391"/>
      <c r="BV12" s="391"/>
      <c r="BW12" s="392"/>
      <c r="BX12" s="390">
        <f>AY12*BL12</f>
        <v>276312</v>
      </c>
      <c r="BY12" s="391"/>
      <c r="BZ12" s="391"/>
      <c r="CA12" s="391"/>
      <c r="CB12" s="391"/>
      <c r="CC12" s="391"/>
      <c r="CD12" s="391"/>
      <c r="CE12" s="391"/>
      <c r="CF12" s="391"/>
      <c r="CG12" s="391"/>
      <c r="CH12" s="391"/>
      <c r="CI12" s="392"/>
      <c r="CJ12" s="236">
        <v>276312</v>
      </c>
      <c r="CK12" s="236"/>
      <c r="CL12" s="236"/>
      <c r="CM12" s="236"/>
      <c r="CN12" s="236"/>
      <c r="CO12" s="236"/>
      <c r="CP12" s="236"/>
      <c r="CQ12" s="236"/>
      <c r="CR12" s="236"/>
      <c r="CS12" s="236"/>
      <c r="CT12" s="236"/>
      <c r="CU12" s="236"/>
      <c r="CV12" s="236"/>
      <c r="CW12" s="236"/>
      <c r="CX12" s="423">
        <v>0</v>
      </c>
      <c r="CY12" s="446"/>
      <c r="CZ12" s="446"/>
      <c r="DA12" s="446"/>
      <c r="DB12" s="446"/>
      <c r="DC12" s="446"/>
      <c r="DD12" s="446"/>
      <c r="DE12" s="446"/>
      <c r="DF12" s="446"/>
      <c r="DG12" s="446"/>
      <c r="DH12" s="446"/>
      <c r="DI12" s="343"/>
      <c r="DJ12" s="343"/>
      <c r="DK12" s="343"/>
      <c r="DL12" s="343"/>
      <c r="DM12" s="344"/>
      <c r="DN12" s="236">
        <v>0</v>
      </c>
      <c r="DO12" s="406"/>
      <c r="DP12" s="406"/>
      <c r="DQ12" s="406"/>
      <c r="DR12" s="406"/>
      <c r="DS12" s="406"/>
      <c r="DT12" s="406"/>
      <c r="DU12" s="406"/>
      <c r="DV12" s="406"/>
      <c r="DW12" s="406"/>
      <c r="DX12" s="447"/>
      <c r="DY12" s="225">
        <v>0</v>
      </c>
      <c r="DZ12" s="226"/>
      <c r="EA12" s="226"/>
      <c r="EB12" s="226"/>
      <c r="EC12" s="226"/>
      <c r="ED12" s="226"/>
      <c r="EE12" s="226"/>
      <c r="EF12" s="226"/>
      <c r="EG12" s="226"/>
      <c r="EH12" s="227"/>
    </row>
    <row r="13" spans="1:138" s="61" customFormat="1" ht="26.25" customHeight="1" x14ac:dyDescent="0.3">
      <c r="A13" s="244" t="s">
        <v>647</v>
      </c>
      <c r="B13" s="245"/>
      <c r="C13" s="245"/>
      <c r="D13" s="245"/>
      <c r="E13" s="245"/>
      <c r="F13" s="246"/>
      <c r="G13" s="308" t="s">
        <v>669</v>
      </c>
      <c r="H13" s="308"/>
      <c r="I13" s="308"/>
      <c r="J13" s="308"/>
      <c r="K13" s="308"/>
      <c r="L13" s="308"/>
      <c r="M13" s="308"/>
      <c r="N13" s="308"/>
      <c r="O13" s="308"/>
      <c r="P13" s="308"/>
      <c r="Q13" s="308"/>
      <c r="R13" s="308"/>
      <c r="S13" s="308"/>
      <c r="T13" s="308"/>
      <c r="U13" s="308"/>
      <c r="V13" s="308"/>
      <c r="W13" s="308"/>
      <c r="X13" s="426">
        <v>346</v>
      </c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426" t="s">
        <v>663</v>
      </c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2"/>
      <c r="AY13" s="233">
        <v>1000</v>
      </c>
      <c r="AZ13" s="233"/>
      <c r="BA13" s="233"/>
      <c r="BB13" s="233"/>
      <c r="BC13" s="233"/>
      <c r="BD13" s="233"/>
      <c r="BE13" s="233"/>
      <c r="BF13" s="233"/>
      <c r="BG13" s="233"/>
      <c r="BH13" s="233"/>
      <c r="BI13" s="233"/>
      <c r="BJ13" s="233"/>
      <c r="BK13" s="233"/>
      <c r="BL13" s="390">
        <v>390.47032000000002</v>
      </c>
      <c r="BM13" s="391"/>
      <c r="BN13" s="391"/>
      <c r="BO13" s="391"/>
      <c r="BP13" s="391"/>
      <c r="BQ13" s="391"/>
      <c r="BR13" s="391"/>
      <c r="BS13" s="391"/>
      <c r="BT13" s="391"/>
      <c r="BU13" s="391"/>
      <c r="BV13" s="391"/>
      <c r="BW13" s="392"/>
      <c r="BX13" s="390">
        <f t="shared" si="0"/>
        <v>390470.32</v>
      </c>
      <c r="BY13" s="391"/>
      <c r="BZ13" s="391"/>
      <c r="CA13" s="391"/>
      <c r="CB13" s="391"/>
      <c r="CC13" s="391"/>
      <c r="CD13" s="391"/>
      <c r="CE13" s="391"/>
      <c r="CF13" s="391"/>
      <c r="CG13" s="391"/>
      <c r="CH13" s="391"/>
      <c r="CI13" s="392"/>
      <c r="CJ13" s="236">
        <f>303323+37800</f>
        <v>341123</v>
      </c>
      <c r="CK13" s="236"/>
      <c r="CL13" s="236"/>
      <c r="CM13" s="236"/>
      <c r="CN13" s="236"/>
      <c r="CO13" s="236"/>
      <c r="CP13" s="236"/>
      <c r="CQ13" s="236"/>
      <c r="CR13" s="236"/>
      <c r="CS13" s="236"/>
      <c r="CT13" s="236"/>
      <c r="CU13" s="236"/>
      <c r="CV13" s="236"/>
      <c r="CW13" s="236"/>
      <c r="CX13" s="423">
        <v>0</v>
      </c>
      <c r="CY13" s="446"/>
      <c r="CZ13" s="446"/>
      <c r="DA13" s="446"/>
      <c r="DB13" s="446"/>
      <c r="DC13" s="446"/>
      <c r="DD13" s="446"/>
      <c r="DE13" s="446"/>
      <c r="DF13" s="446"/>
      <c r="DG13" s="446"/>
      <c r="DH13" s="446"/>
      <c r="DI13" s="343"/>
      <c r="DJ13" s="343"/>
      <c r="DK13" s="343"/>
      <c r="DL13" s="343"/>
      <c r="DM13" s="344"/>
      <c r="DN13" s="236">
        <f>70347.32-21000</f>
        <v>49347.320000000007</v>
      </c>
      <c r="DO13" s="406"/>
      <c r="DP13" s="406"/>
      <c r="DQ13" s="406"/>
      <c r="DR13" s="406"/>
      <c r="DS13" s="406"/>
      <c r="DT13" s="406"/>
      <c r="DU13" s="406"/>
      <c r="DV13" s="406"/>
      <c r="DW13" s="406"/>
      <c r="DX13" s="447"/>
      <c r="DY13" s="225"/>
      <c r="DZ13" s="226"/>
      <c r="EA13" s="226"/>
      <c r="EB13" s="226"/>
      <c r="EC13" s="226"/>
      <c r="ED13" s="226"/>
      <c r="EE13" s="226"/>
      <c r="EF13" s="226"/>
      <c r="EG13" s="226"/>
      <c r="EH13" s="227"/>
    </row>
    <row r="14" spans="1:138" s="61" customFormat="1" ht="26.25" customHeight="1" x14ac:dyDescent="0.3">
      <c r="A14" s="244" t="s">
        <v>649</v>
      </c>
      <c r="B14" s="245"/>
      <c r="C14" s="245"/>
      <c r="D14" s="245"/>
      <c r="E14" s="245"/>
      <c r="F14" s="246"/>
      <c r="G14" s="308" t="s">
        <v>670</v>
      </c>
      <c r="H14" s="308"/>
      <c r="I14" s="308"/>
      <c r="J14" s="308"/>
      <c r="K14" s="308"/>
      <c r="L14" s="308"/>
      <c r="M14" s="308"/>
      <c r="N14" s="308"/>
      <c r="O14" s="308"/>
      <c r="P14" s="308"/>
      <c r="Q14" s="308"/>
      <c r="R14" s="308"/>
      <c r="S14" s="308"/>
      <c r="T14" s="308"/>
      <c r="U14" s="308"/>
      <c r="V14" s="308"/>
      <c r="W14" s="308"/>
      <c r="X14" s="426">
        <v>346</v>
      </c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426" t="s">
        <v>663</v>
      </c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2"/>
      <c r="AY14" s="233">
        <v>200</v>
      </c>
      <c r="AZ14" s="233"/>
      <c r="BA14" s="233"/>
      <c r="BB14" s="233"/>
      <c r="BC14" s="233"/>
      <c r="BD14" s="233"/>
      <c r="BE14" s="233"/>
      <c r="BF14" s="233"/>
      <c r="BG14" s="233"/>
      <c r="BH14" s="233"/>
      <c r="BI14" s="233"/>
      <c r="BJ14" s="233"/>
      <c r="BK14" s="233"/>
      <c r="BL14" s="390">
        <v>1398.2311999999999</v>
      </c>
      <c r="BM14" s="391"/>
      <c r="BN14" s="391"/>
      <c r="BO14" s="391"/>
      <c r="BP14" s="391"/>
      <c r="BQ14" s="391"/>
      <c r="BR14" s="391"/>
      <c r="BS14" s="391"/>
      <c r="BT14" s="391"/>
      <c r="BU14" s="391"/>
      <c r="BV14" s="391"/>
      <c r="BW14" s="392"/>
      <c r="BX14" s="390">
        <f t="shared" si="0"/>
        <v>279646.24</v>
      </c>
      <c r="BY14" s="391"/>
      <c r="BZ14" s="391"/>
      <c r="CA14" s="391"/>
      <c r="CB14" s="391"/>
      <c r="CC14" s="391"/>
      <c r="CD14" s="391"/>
      <c r="CE14" s="391"/>
      <c r="CF14" s="391"/>
      <c r="CG14" s="391"/>
      <c r="CH14" s="391"/>
      <c r="CI14" s="392"/>
      <c r="CJ14" s="236">
        <f>200365+79281.24</f>
        <v>279646.24</v>
      </c>
      <c r="CK14" s="236"/>
      <c r="CL14" s="236"/>
      <c r="CM14" s="236"/>
      <c r="CN14" s="236"/>
      <c r="CO14" s="236"/>
      <c r="CP14" s="236"/>
      <c r="CQ14" s="236"/>
      <c r="CR14" s="236"/>
      <c r="CS14" s="236"/>
      <c r="CT14" s="236"/>
      <c r="CU14" s="236"/>
      <c r="CV14" s="236"/>
      <c r="CW14" s="236"/>
      <c r="CX14" s="423">
        <v>0</v>
      </c>
      <c r="CY14" s="446"/>
      <c r="CZ14" s="446"/>
      <c r="DA14" s="446"/>
      <c r="DB14" s="446"/>
      <c r="DC14" s="446"/>
      <c r="DD14" s="446"/>
      <c r="DE14" s="446"/>
      <c r="DF14" s="446"/>
      <c r="DG14" s="446"/>
      <c r="DH14" s="446"/>
      <c r="DI14" s="343"/>
      <c r="DJ14" s="343"/>
      <c r="DK14" s="343"/>
      <c r="DL14" s="343"/>
      <c r="DM14" s="344"/>
      <c r="DN14" s="236"/>
      <c r="DO14" s="406"/>
      <c r="DP14" s="406"/>
      <c r="DQ14" s="406"/>
      <c r="DR14" s="406"/>
      <c r="DS14" s="406"/>
      <c r="DT14" s="406"/>
      <c r="DU14" s="406"/>
      <c r="DV14" s="406"/>
      <c r="DW14" s="406"/>
      <c r="DX14" s="447"/>
      <c r="DY14" s="225"/>
      <c r="DZ14" s="226"/>
      <c r="EA14" s="226"/>
      <c r="EB14" s="226"/>
      <c r="EC14" s="226"/>
      <c r="ED14" s="226"/>
      <c r="EE14" s="226"/>
      <c r="EF14" s="226"/>
      <c r="EG14" s="226"/>
      <c r="EH14" s="227"/>
    </row>
    <row r="15" spans="1:138" s="61" customFormat="1" ht="26.25" customHeight="1" x14ac:dyDescent="0.3">
      <c r="A15" s="244" t="s">
        <v>651</v>
      </c>
      <c r="B15" s="245"/>
      <c r="C15" s="245"/>
      <c r="D15" s="245"/>
      <c r="E15" s="245"/>
      <c r="F15" s="246"/>
      <c r="G15" s="308" t="s">
        <v>671</v>
      </c>
      <c r="H15" s="308"/>
      <c r="I15" s="308"/>
      <c r="J15" s="308"/>
      <c r="K15" s="308"/>
      <c r="L15" s="308"/>
      <c r="M15" s="308"/>
      <c r="N15" s="308"/>
      <c r="O15" s="308"/>
      <c r="P15" s="308"/>
      <c r="Q15" s="308"/>
      <c r="R15" s="308"/>
      <c r="S15" s="308"/>
      <c r="T15" s="308"/>
      <c r="U15" s="308"/>
      <c r="V15" s="308"/>
      <c r="W15" s="308"/>
      <c r="X15" s="426">
        <v>346</v>
      </c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426" t="s">
        <v>663</v>
      </c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2"/>
      <c r="AY15" s="233">
        <v>1266</v>
      </c>
      <c r="AZ15" s="233"/>
      <c r="BA15" s="233"/>
      <c r="BB15" s="233"/>
      <c r="BC15" s="233"/>
      <c r="BD15" s="233"/>
      <c r="BE15" s="233"/>
      <c r="BF15" s="233"/>
      <c r="BG15" s="233"/>
      <c r="BH15" s="233"/>
      <c r="BI15" s="233"/>
      <c r="BJ15" s="233"/>
      <c r="BK15" s="233"/>
      <c r="BL15" s="390">
        <f>CX15/AY15</f>
        <v>39.494470774091624</v>
      </c>
      <c r="BM15" s="391"/>
      <c r="BN15" s="391"/>
      <c r="BO15" s="391"/>
      <c r="BP15" s="391"/>
      <c r="BQ15" s="391"/>
      <c r="BR15" s="391"/>
      <c r="BS15" s="391"/>
      <c r="BT15" s="391"/>
      <c r="BU15" s="391"/>
      <c r="BV15" s="391"/>
      <c r="BW15" s="392"/>
      <c r="BX15" s="390">
        <f>AY15*BL15</f>
        <v>50000</v>
      </c>
      <c r="BY15" s="391"/>
      <c r="BZ15" s="391"/>
      <c r="CA15" s="391"/>
      <c r="CB15" s="391"/>
      <c r="CC15" s="391"/>
      <c r="CD15" s="391"/>
      <c r="CE15" s="391"/>
      <c r="CF15" s="391"/>
      <c r="CG15" s="391"/>
      <c r="CH15" s="391"/>
      <c r="CI15" s="392"/>
      <c r="CJ15" s="236"/>
      <c r="CK15" s="236"/>
      <c r="CL15" s="236"/>
      <c r="CM15" s="236"/>
      <c r="CN15" s="236"/>
      <c r="CO15" s="236"/>
      <c r="CP15" s="236"/>
      <c r="CQ15" s="236"/>
      <c r="CR15" s="236"/>
      <c r="CS15" s="236"/>
      <c r="CT15" s="236"/>
      <c r="CU15" s="236"/>
      <c r="CV15" s="236"/>
      <c r="CW15" s="236"/>
      <c r="CX15" s="423">
        <v>50000</v>
      </c>
      <c r="CY15" s="446"/>
      <c r="CZ15" s="446"/>
      <c r="DA15" s="446"/>
      <c r="DB15" s="446"/>
      <c r="DC15" s="446"/>
      <c r="DD15" s="446"/>
      <c r="DE15" s="446"/>
      <c r="DF15" s="446"/>
      <c r="DG15" s="446"/>
      <c r="DH15" s="446"/>
      <c r="DI15" s="343"/>
      <c r="DJ15" s="343"/>
      <c r="DK15" s="343"/>
      <c r="DL15" s="343"/>
      <c r="DM15" s="344"/>
      <c r="DN15" s="236"/>
      <c r="DO15" s="406"/>
      <c r="DP15" s="406"/>
      <c r="DQ15" s="406"/>
      <c r="DR15" s="406"/>
      <c r="DS15" s="406"/>
      <c r="DT15" s="406"/>
      <c r="DU15" s="406"/>
      <c r="DV15" s="406"/>
      <c r="DW15" s="406"/>
      <c r="DX15" s="447"/>
      <c r="DY15" s="225"/>
      <c r="DZ15" s="226"/>
      <c r="EA15" s="226"/>
      <c r="EB15" s="226"/>
      <c r="EC15" s="226"/>
      <c r="ED15" s="226"/>
      <c r="EE15" s="226"/>
      <c r="EF15" s="226"/>
      <c r="EG15" s="226"/>
      <c r="EH15" s="227"/>
    </row>
    <row r="16" spans="1:138" s="61" customFormat="1" ht="26.25" customHeight="1" x14ac:dyDescent="0.3">
      <c r="A16" s="244" t="s">
        <v>672</v>
      </c>
      <c r="B16" s="245"/>
      <c r="C16" s="245"/>
      <c r="D16" s="245"/>
      <c r="E16" s="245"/>
      <c r="F16" s="246"/>
      <c r="G16" s="308" t="s">
        <v>673</v>
      </c>
      <c r="H16" s="308"/>
      <c r="I16" s="308"/>
      <c r="J16" s="308"/>
      <c r="K16" s="308"/>
      <c r="L16" s="308"/>
      <c r="M16" s="308"/>
      <c r="N16" s="308"/>
      <c r="O16" s="308"/>
      <c r="P16" s="308"/>
      <c r="Q16" s="308"/>
      <c r="R16" s="308"/>
      <c r="S16" s="308"/>
      <c r="T16" s="308"/>
      <c r="U16" s="308"/>
      <c r="V16" s="308"/>
      <c r="W16" s="308"/>
      <c r="X16" s="426">
        <v>346</v>
      </c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426" t="s">
        <v>663</v>
      </c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2"/>
      <c r="AY16" s="233">
        <v>200</v>
      </c>
      <c r="AZ16" s="233"/>
      <c r="BA16" s="233"/>
      <c r="BB16" s="233"/>
      <c r="BC16" s="233"/>
      <c r="BD16" s="233"/>
      <c r="BE16" s="233"/>
      <c r="BF16" s="233"/>
      <c r="BG16" s="233"/>
      <c r="BH16" s="233"/>
      <c r="BI16" s="233"/>
      <c r="BJ16" s="233"/>
      <c r="BK16" s="233"/>
      <c r="BL16" s="390">
        <v>772.2</v>
      </c>
      <c r="BM16" s="391"/>
      <c r="BN16" s="391"/>
      <c r="BO16" s="391"/>
      <c r="BP16" s="391"/>
      <c r="BQ16" s="391"/>
      <c r="BR16" s="391"/>
      <c r="BS16" s="391"/>
      <c r="BT16" s="391"/>
      <c r="BU16" s="391"/>
      <c r="BV16" s="391"/>
      <c r="BW16" s="392"/>
      <c r="BX16" s="390">
        <f>AY16*BL16</f>
        <v>154440</v>
      </c>
      <c r="BY16" s="391"/>
      <c r="BZ16" s="391"/>
      <c r="CA16" s="391"/>
      <c r="CB16" s="391"/>
      <c r="CC16" s="391"/>
      <c r="CD16" s="391"/>
      <c r="CE16" s="391"/>
      <c r="CF16" s="391"/>
      <c r="CG16" s="391"/>
      <c r="CH16" s="391"/>
      <c r="CI16" s="392"/>
      <c r="CJ16" s="236">
        <v>154440</v>
      </c>
      <c r="CK16" s="236"/>
      <c r="CL16" s="236"/>
      <c r="CM16" s="236"/>
      <c r="CN16" s="236"/>
      <c r="CO16" s="236"/>
      <c r="CP16" s="236"/>
      <c r="CQ16" s="236"/>
      <c r="CR16" s="236"/>
      <c r="CS16" s="236"/>
      <c r="CT16" s="236"/>
      <c r="CU16" s="236"/>
      <c r="CV16" s="236"/>
      <c r="CW16" s="236"/>
      <c r="CX16" s="423">
        <v>0</v>
      </c>
      <c r="CY16" s="446"/>
      <c r="CZ16" s="446"/>
      <c r="DA16" s="446"/>
      <c r="DB16" s="446"/>
      <c r="DC16" s="446"/>
      <c r="DD16" s="446"/>
      <c r="DE16" s="446"/>
      <c r="DF16" s="446"/>
      <c r="DG16" s="446"/>
      <c r="DH16" s="446"/>
      <c r="DI16" s="343"/>
      <c r="DJ16" s="343"/>
      <c r="DK16" s="343"/>
      <c r="DL16" s="343"/>
      <c r="DM16" s="344"/>
      <c r="DN16" s="236"/>
      <c r="DO16" s="406"/>
      <c r="DP16" s="406"/>
      <c r="DQ16" s="406"/>
      <c r="DR16" s="406"/>
      <c r="DS16" s="406"/>
      <c r="DT16" s="406"/>
      <c r="DU16" s="406"/>
      <c r="DV16" s="406"/>
      <c r="DW16" s="406"/>
      <c r="DX16" s="447"/>
      <c r="DY16" s="225"/>
      <c r="DZ16" s="226"/>
      <c r="EA16" s="226"/>
      <c r="EB16" s="226"/>
      <c r="EC16" s="226"/>
      <c r="ED16" s="226"/>
      <c r="EE16" s="226"/>
      <c r="EF16" s="226"/>
      <c r="EG16" s="226"/>
      <c r="EH16" s="227"/>
    </row>
    <row r="17" spans="1:138" s="61" customFormat="1" ht="45" customHeight="1" x14ac:dyDescent="0.3">
      <c r="A17" s="244" t="s">
        <v>674</v>
      </c>
      <c r="B17" s="245"/>
      <c r="C17" s="245"/>
      <c r="D17" s="245"/>
      <c r="E17" s="245"/>
      <c r="F17" s="246"/>
      <c r="G17" s="308" t="s">
        <v>675</v>
      </c>
      <c r="H17" s="308"/>
      <c r="I17" s="308"/>
      <c r="J17" s="308"/>
      <c r="K17" s="308"/>
      <c r="L17" s="308"/>
      <c r="M17" s="308"/>
      <c r="N17" s="308"/>
      <c r="O17" s="308"/>
      <c r="P17" s="308"/>
      <c r="Q17" s="308"/>
      <c r="R17" s="308"/>
      <c r="S17" s="308"/>
      <c r="T17" s="308"/>
      <c r="U17" s="308"/>
      <c r="V17" s="308"/>
      <c r="W17" s="308"/>
      <c r="X17" s="426">
        <v>346</v>
      </c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426" t="s">
        <v>663</v>
      </c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2"/>
      <c r="AY17" s="233">
        <v>1</v>
      </c>
      <c r="AZ17" s="233"/>
      <c r="BA17" s="233"/>
      <c r="BB17" s="233"/>
      <c r="BC17" s="233"/>
      <c r="BD17" s="233"/>
      <c r="BE17" s="233"/>
      <c r="BF17" s="233"/>
      <c r="BG17" s="233"/>
      <c r="BH17" s="233"/>
      <c r="BI17" s="233"/>
      <c r="BJ17" s="233"/>
      <c r="BK17" s="233"/>
      <c r="BL17" s="390">
        <v>88484</v>
      </c>
      <c r="BM17" s="391"/>
      <c r="BN17" s="391"/>
      <c r="BO17" s="391"/>
      <c r="BP17" s="391"/>
      <c r="BQ17" s="391"/>
      <c r="BR17" s="391"/>
      <c r="BS17" s="391"/>
      <c r="BT17" s="391"/>
      <c r="BU17" s="391"/>
      <c r="BV17" s="391"/>
      <c r="BW17" s="392"/>
      <c r="BX17" s="390">
        <f>AY17*BL17</f>
        <v>88484</v>
      </c>
      <c r="BY17" s="391"/>
      <c r="BZ17" s="391"/>
      <c r="CA17" s="391"/>
      <c r="CB17" s="391"/>
      <c r="CC17" s="391"/>
      <c r="CD17" s="391"/>
      <c r="CE17" s="391"/>
      <c r="CF17" s="391"/>
      <c r="CG17" s="391"/>
      <c r="CH17" s="391"/>
      <c r="CI17" s="392"/>
      <c r="CJ17" s="236"/>
      <c r="CK17" s="236"/>
      <c r="CL17" s="236"/>
      <c r="CM17" s="236"/>
      <c r="CN17" s="236"/>
      <c r="CO17" s="236"/>
      <c r="CP17" s="236"/>
      <c r="CQ17" s="236"/>
      <c r="CR17" s="236"/>
      <c r="CS17" s="236"/>
      <c r="CT17" s="236"/>
      <c r="CU17" s="236"/>
      <c r="CV17" s="236"/>
      <c r="CW17" s="236"/>
      <c r="CX17" s="423">
        <v>88484</v>
      </c>
      <c r="CY17" s="446"/>
      <c r="CZ17" s="446"/>
      <c r="DA17" s="446"/>
      <c r="DB17" s="446"/>
      <c r="DC17" s="446"/>
      <c r="DD17" s="446"/>
      <c r="DE17" s="446"/>
      <c r="DF17" s="446"/>
      <c r="DG17" s="446"/>
      <c r="DH17" s="446"/>
      <c r="DI17" s="343"/>
      <c r="DJ17" s="343"/>
      <c r="DK17" s="343"/>
      <c r="DL17" s="343"/>
      <c r="DM17" s="344"/>
      <c r="DN17" s="236"/>
      <c r="DO17" s="406"/>
      <c r="DP17" s="406"/>
      <c r="DQ17" s="406"/>
      <c r="DR17" s="406"/>
      <c r="DS17" s="406"/>
      <c r="DT17" s="406"/>
      <c r="DU17" s="406"/>
      <c r="DV17" s="406"/>
      <c r="DW17" s="406"/>
      <c r="DX17" s="447"/>
      <c r="DY17" s="225"/>
      <c r="DZ17" s="226"/>
      <c r="EA17" s="226"/>
      <c r="EB17" s="226"/>
      <c r="EC17" s="226"/>
      <c r="ED17" s="226"/>
      <c r="EE17" s="226"/>
      <c r="EF17" s="226"/>
      <c r="EG17" s="226"/>
      <c r="EH17" s="227"/>
    </row>
    <row r="18" spans="1:138" s="61" customFormat="1" ht="33.6" customHeight="1" x14ac:dyDescent="0.3">
      <c r="A18" s="244" t="s">
        <v>676</v>
      </c>
      <c r="B18" s="245"/>
      <c r="C18" s="245"/>
      <c r="D18" s="245"/>
      <c r="E18" s="245"/>
      <c r="F18" s="246"/>
      <c r="G18" s="308" t="s">
        <v>677</v>
      </c>
      <c r="H18" s="308"/>
      <c r="I18" s="308"/>
      <c r="J18" s="308"/>
      <c r="K18" s="308"/>
      <c r="L18" s="308"/>
      <c r="M18" s="308"/>
      <c r="N18" s="308"/>
      <c r="O18" s="308"/>
      <c r="P18" s="308"/>
      <c r="Q18" s="308"/>
      <c r="R18" s="308"/>
      <c r="S18" s="308"/>
      <c r="T18" s="308"/>
      <c r="U18" s="308"/>
      <c r="V18" s="308"/>
      <c r="W18" s="308"/>
      <c r="X18" s="426">
        <v>347</v>
      </c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426" t="s">
        <v>663</v>
      </c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2"/>
      <c r="AY18" s="233">
        <v>10</v>
      </c>
      <c r="AZ18" s="233"/>
      <c r="BA18" s="233"/>
      <c r="BB18" s="233"/>
      <c r="BC18" s="233"/>
      <c r="BD18" s="233"/>
      <c r="BE18" s="233"/>
      <c r="BF18" s="233"/>
      <c r="BG18" s="233"/>
      <c r="BH18" s="233"/>
      <c r="BI18" s="233"/>
      <c r="BJ18" s="233"/>
      <c r="BK18" s="233"/>
      <c r="BL18" s="390">
        <v>18289.3</v>
      </c>
      <c r="BM18" s="391"/>
      <c r="BN18" s="391"/>
      <c r="BO18" s="391"/>
      <c r="BP18" s="391"/>
      <c r="BQ18" s="391"/>
      <c r="BR18" s="391"/>
      <c r="BS18" s="391"/>
      <c r="BT18" s="391"/>
      <c r="BU18" s="391"/>
      <c r="BV18" s="391"/>
      <c r="BW18" s="392"/>
      <c r="BX18" s="390">
        <f>AY18*BL18</f>
        <v>182893</v>
      </c>
      <c r="BY18" s="391"/>
      <c r="BZ18" s="391"/>
      <c r="CA18" s="391"/>
      <c r="CB18" s="391"/>
      <c r="CC18" s="391"/>
      <c r="CD18" s="391"/>
      <c r="CE18" s="391"/>
      <c r="CF18" s="391"/>
      <c r="CG18" s="391"/>
      <c r="CH18" s="391"/>
      <c r="CI18" s="392"/>
      <c r="CJ18" s="236">
        <v>182893</v>
      </c>
      <c r="CK18" s="236"/>
      <c r="CL18" s="236"/>
      <c r="CM18" s="236"/>
      <c r="CN18" s="236"/>
      <c r="CO18" s="236"/>
      <c r="CP18" s="236"/>
      <c r="CQ18" s="236"/>
      <c r="CR18" s="236"/>
      <c r="CS18" s="236"/>
      <c r="CT18" s="236"/>
      <c r="CU18" s="236"/>
      <c r="CV18" s="236"/>
      <c r="CW18" s="236"/>
      <c r="CX18" s="423">
        <v>0</v>
      </c>
      <c r="CY18" s="446"/>
      <c r="CZ18" s="446"/>
      <c r="DA18" s="446"/>
      <c r="DB18" s="446"/>
      <c r="DC18" s="446"/>
      <c r="DD18" s="446"/>
      <c r="DE18" s="446"/>
      <c r="DF18" s="446"/>
      <c r="DG18" s="446"/>
      <c r="DH18" s="446"/>
      <c r="DI18" s="343"/>
      <c r="DJ18" s="343"/>
      <c r="DK18" s="343"/>
      <c r="DL18" s="343"/>
      <c r="DM18" s="344"/>
      <c r="DN18" s="236"/>
      <c r="DO18" s="406"/>
      <c r="DP18" s="406"/>
      <c r="DQ18" s="406"/>
      <c r="DR18" s="406"/>
      <c r="DS18" s="406"/>
      <c r="DT18" s="406"/>
      <c r="DU18" s="406"/>
      <c r="DV18" s="406"/>
      <c r="DW18" s="406"/>
      <c r="DX18" s="447"/>
      <c r="DY18" s="225"/>
      <c r="DZ18" s="226"/>
      <c r="EA18" s="226"/>
      <c r="EB18" s="226"/>
      <c r="EC18" s="226"/>
      <c r="ED18" s="226"/>
      <c r="EE18" s="226"/>
      <c r="EF18" s="226"/>
      <c r="EG18" s="226"/>
      <c r="EH18" s="227"/>
    </row>
    <row r="19" spans="1:138" s="61" customFormat="1" ht="70.2" customHeight="1" x14ac:dyDescent="0.3">
      <c r="A19" s="307" t="s">
        <v>678</v>
      </c>
      <c r="B19" s="151"/>
      <c r="C19" s="151"/>
      <c r="D19" s="151"/>
      <c r="E19" s="151"/>
      <c r="F19" s="152"/>
      <c r="G19" s="401" t="s">
        <v>679</v>
      </c>
      <c r="H19" s="401"/>
      <c r="I19" s="401"/>
      <c r="J19" s="401"/>
      <c r="K19" s="401"/>
      <c r="L19" s="401"/>
      <c r="M19" s="401"/>
      <c r="N19" s="401"/>
      <c r="O19" s="401"/>
      <c r="P19" s="401"/>
      <c r="Q19" s="401"/>
      <c r="R19" s="401"/>
      <c r="S19" s="401"/>
      <c r="T19" s="401"/>
      <c r="U19" s="401"/>
      <c r="V19" s="401"/>
      <c r="W19" s="401"/>
      <c r="X19" s="426">
        <v>349</v>
      </c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426" t="s">
        <v>663</v>
      </c>
      <c r="AM19" s="444"/>
      <c r="AN19" s="444"/>
      <c r="AO19" s="444"/>
      <c r="AP19" s="444"/>
      <c r="AQ19" s="444"/>
      <c r="AR19" s="444"/>
      <c r="AS19" s="444"/>
      <c r="AT19" s="444"/>
      <c r="AU19" s="444"/>
      <c r="AV19" s="444"/>
      <c r="AW19" s="444"/>
      <c r="AX19" s="445"/>
      <c r="AY19" s="225">
        <v>251</v>
      </c>
      <c r="AZ19" s="225"/>
      <c r="BA19" s="225"/>
      <c r="BB19" s="225"/>
      <c r="BC19" s="225"/>
      <c r="BD19" s="225"/>
      <c r="BE19" s="225"/>
      <c r="BF19" s="225"/>
      <c r="BG19" s="225"/>
      <c r="BH19" s="225"/>
      <c r="BI19" s="225"/>
      <c r="BJ19" s="225"/>
      <c r="BK19" s="225"/>
      <c r="BL19" s="423">
        <v>254.406374</v>
      </c>
      <c r="BM19" s="343"/>
      <c r="BN19" s="343"/>
      <c r="BO19" s="343"/>
      <c r="BP19" s="343"/>
      <c r="BQ19" s="343"/>
      <c r="BR19" s="343"/>
      <c r="BS19" s="343"/>
      <c r="BT19" s="343"/>
      <c r="BU19" s="343"/>
      <c r="BV19" s="343"/>
      <c r="BW19" s="344"/>
      <c r="BX19" s="423">
        <f t="shared" si="0"/>
        <v>63855.999874000001</v>
      </c>
      <c r="BY19" s="343"/>
      <c r="BZ19" s="343"/>
      <c r="CA19" s="343"/>
      <c r="CB19" s="343"/>
      <c r="CC19" s="343"/>
      <c r="CD19" s="343"/>
      <c r="CE19" s="343"/>
      <c r="CF19" s="343"/>
      <c r="CG19" s="343"/>
      <c r="CH19" s="343"/>
      <c r="CI19" s="344"/>
      <c r="CJ19" s="423">
        <f>75000-21144</f>
        <v>53856</v>
      </c>
      <c r="CK19" s="343"/>
      <c r="CL19" s="343"/>
      <c r="CM19" s="343"/>
      <c r="CN19" s="343"/>
      <c r="CO19" s="343"/>
      <c r="CP19" s="343"/>
      <c r="CQ19" s="343"/>
      <c r="CR19" s="343"/>
      <c r="CS19" s="343"/>
      <c r="CT19" s="343"/>
      <c r="CU19" s="343"/>
      <c r="CV19" s="343"/>
      <c r="CW19" s="344"/>
      <c r="CX19" s="423">
        <v>0</v>
      </c>
      <c r="CY19" s="343"/>
      <c r="CZ19" s="343"/>
      <c r="DA19" s="343"/>
      <c r="DB19" s="343"/>
      <c r="DC19" s="343"/>
      <c r="DD19" s="343"/>
      <c r="DE19" s="343"/>
      <c r="DF19" s="343"/>
      <c r="DG19" s="343"/>
      <c r="DH19" s="343"/>
      <c r="DI19" s="343"/>
      <c r="DJ19" s="343"/>
      <c r="DK19" s="343"/>
      <c r="DL19" s="343"/>
      <c r="DM19" s="344"/>
      <c r="DN19" s="423">
        <v>10000</v>
      </c>
      <c r="DO19" s="343"/>
      <c r="DP19" s="343"/>
      <c r="DQ19" s="343"/>
      <c r="DR19" s="343"/>
      <c r="DS19" s="343"/>
      <c r="DT19" s="343"/>
      <c r="DU19" s="343"/>
      <c r="DV19" s="343"/>
      <c r="DW19" s="343"/>
      <c r="DX19" s="344"/>
      <c r="DY19" s="443"/>
      <c r="DZ19" s="151"/>
      <c r="EA19" s="151"/>
      <c r="EB19" s="151"/>
      <c r="EC19" s="151"/>
      <c r="ED19" s="151"/>
      <c r="EE19" s="151"/>
      <c r="EF19" s="151"/>
      <c r="EG19" s="151"/>
      <c r="EH19" s="152"/>
    </row>
    <row r="20" spans="1:138" s="61" customFormat="1" ht="16.5" customHeight="1" x14ac:dyDescent="0.3">
      <c r="A20" s="276" t="s">
        <v>371</v>
      </c>
      <c r="B20" s="231"/>
      <c r="C20" s="231"/>
      <c r="D20" s="231"/>
      <c r="E20" s="231"/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31"/>
      <c r="AA20" s="231"/>
      <c r="AB20" s="231"/>
      <c r="AC20" s="231"/>
      <c r="AD20" s="231"/>
      <c r="AE20" s="231"/>
      <c r="AF20" s="231"/>
      <c r="AG20" s="231"/>
      <c r="AH20" s="231"/>
      <c r="AI20" s="231"/>
      <c r="AJ20" s="231"/>
      <c r="AK20" s="231"/>
      <c r="AL20" s="231"/>
      <c r="AM20" s="231"/>
      <c r="AN20" s="231"/>
      <c r="AO20" s="231"/>
      <c r="AP20" s="231"/>
      <c r="AQ20" s="231"/>
      <c r="AR20" s="231"/>
      <c r="AS20" s="231"/>
      <c r="AT20" s="231"/>
      <c r="AU20" s="231"/>
      <c r="AV20" s="231"/>
      <c r="AW20" s="231"/>
      <c r="AX20" s="231"/>
      <c r="AY20" s="231"/>
      <c r="AZ20" s="231"/>
      <c r="BA20" s="231"/>
      <c r="BB20" s="231"/>
      <c r="BC20" s="231"/>
      <c r="BD20" s="231"/>
      <c r="BE20" s="231"/>
      <c r="BF20" s="231"/>
      <c r="BG20" s="231"/>
      <c r="BH20" s="231"/>
      <c r="BI20" s="231"/>
      <c r="BJ20" s="231"/>
      <c r="BK20" s="231"/>
      <c r="BL20" s="231"/>
      <c r="BM20" s="231"/>
      <c r="BN20" s="231"/>
      <c r="BO20" s="231"/>
      <c r="BP20" s="231"/>
      <c r="BQ20" s="231"/>
      <c r="BR20" s="231"/>
      <c r="BS20" s="231"/>
      <c r="BT20" s="231"/>
      <c r="BU20" s="231"/>
      <c r="BV20" s="231"/>
      <c r="BW20" s="232"/>
      <c r="BX20" s="423">
        <f>CJ20+DN20+CX20</f>
        <v>1790541.81</v>
      </c>
      <c r="BY20" s="343"/>
      <c r="BZ20" s="343"/>
      <c r="CA20" s="343"/>
      <c r="CB20" s="343"/>
      <c r="CC20" s="343"/>
      <c r="CD20" s="343"/>
      <c r="CE20" s="343"/>
      <c r="CF20" s="343"/>
      <c r="CG20" s="343"/>
      <c r="CH20" s="343"/>
      <c r="CI20" s="344"/>
      <c r="CJ20" s="423">
        <f>SUM(CJ8:CJ19)</f>
        <v>1542710.49</v>
      </c>
      <c r="CK20" s="343"/>
      <c r="CL20" s="343"/>
      <c r="CM20" s="343"/>
      <c r="CN20" s="343"/>
      <c r="CO20" s="343"/>
      <c r="CP20" s="343"/>
      <c r="CQ20" s="343"/>
      <c r="CR20" s="343"/>
      <c r="CS20" s="343"/>
      <c r="CT20" s="343"/>
      <c r="CU20" s="343"/>
      <c r="CV20" s="343"/>
      <c r="CW20" s="344"/>
      <c r="CX20" s="423">
        <f>CX7</f>
        <v>138484</v>
      </c>
      <c r="CY20" s="343"/>
      <c r="CZ20" s="343"/>
      <c r="DA20" s="343"/>
      <c r="DB20" s="343"/>
      <c r="DC20" s="343"/>
      <c r="DD20" s="343"/>
      <c r="DE20" s="343"/>
      <c r="DF20" s="343"/>
      <c r="DG20" s="343"/>
      <c r="DH20" s="343"/>
      <c r="DI20" s="343"/>
      <c r="DJ20" s="343"/>
      <c r="DK20" s="343"/>
      <c r="DL20" s="343"/>
      <c r="DM20" s="344"/>
      <c r="DN20" s="236">
        <f>SUM(DN10:DN19)</f>
        <v>109347.32</v>
      </c>
      <c r="DO20" s="242"/>
      <c r="DP20" s="242"/>
      <c r="DQ20" s="242"/>
      <c r="DR20" s="242"/>
      <c r="DS20" s="242"/>
      <c r="DT20" s="242"/>
      <c r="DU20" s="242"/>
      <c r="DV20" s="242"/>
      <c r="DW20" s="242"/>
      <c r="DX20" s="243"/>
      <c r="DY20" s="225"/>
      <c r="DZ20" s="226"/>
      <c r="EA20" s="226"/>
      <c r="EB20" s="226"/>
      <c r="EC20" s="226"/>
      <c r="ED20" s="226"/>
      <c r="EE20" s="226"/>
      <c r="EF20" s="226"/>
      <c r="EG20" s="226"/>
      <c r="EH20" s="227"/>
    </row>
  </sheetData>
  <mergeCells count="183">
    <mergeCell ref="BX3:CI4"/>
    <mergeCell ref="CJ3:CW4"/>
    <mergeCell ref="CX3:DM4"/>
    <mergeCell ref="DN3:EH3"/>
    <mergeCell ref="DN4:DX4"/>
    <mergeCell ref="DY4:EH4"/>
    <mergeCell ref="A3:F4"/>
    <mergeCell ref="G3:W4"/>
    <mergeCell ref="X3:AK4"/>
    <mergeCell ref="AL3:AX4"/>
    <mergeCell ref="AY3:BK4"/>
    <mergeCell ref="BL3:BW4"/>
    <mergeCell ref="A6:F6"/>
    <mergeCell ref="G6:W6"/>
    <mergeCell ref="X6:AK6"/>
    <mergeCell ref="AL6:AX6"/>
    <mergeCell ref="AY6:BK6"/>
    <mergeCell ref="A5:F5"/>
    <mergeCell ref="G5:W5"/>
    <mergeCell ref="X5:AK5"/>
    <mergeCell ref="AL5:AX5"/>
    <mergeCell ref="AY5:BK5"/>
    <mergeCell ref="BL6:BW6"/>
    <mergeCell ref="BX6:CI6"/>
    <mergeCell ref="CJ6:CW6"/>
    <mergeCell ref="CX6:DM6"/>
    <mergeCell ref="DN6:DX6"/>
    <mergeCell ref="DY6:EH6"/>
    <mergeCell ref="BX5:CI5"/>
    <mergeCell ref="CJ5:CW5"/>
    <mergeCell ref="CX5:DM5"/>
    <mergeCell ref="DN5:DX5"/>
    <mergeCell ref="DY5:EH5"/>
    <mergeCell ref="BL5:BW5"/>
    <mergeCell ref="A8:F8"/>
    <mergeCell ref="G8:W8"/>
    <mergeCell ref="X8:AK8"/>
    <mergeCell ref="AL8:AX8"/>
    <mergeCell ref="AY8:BK8"/>
    <mergeCell ref="A7:F7"/>
    <mergeCell ref="G7:W7"/>
    <mergeCell ref="X7:AK7"/>
    <mergeCell ref="AL7:AX7"/>
    <mergeCell ref="AY7:BK7"/>
    <mergeCell ref="BL8:BW8"/>
    <mergeCell ref="BX8:CI8"/>
    <mergeCell ref="CJ8:CW8"/>
    <mergeCell ref="CX8:DM8"/>
    <mergeCell ref="DN8:DX8"/>
    <mergeCell ref="DY8:EH8"/>
    <mergeCell ref="BX7:CI7"/>
    <mergeCell ref="CJ7:CW7"/>
    <mergeCell ref="CX7:DM7"/>
    <mergeCell ref="DN7:DX7"/>
    <mergeCell ref="DY7:EH7"/>
    <mergeCell ref="BL7:BW7"/>
    <mergeCell ref="A10:F10"/>
    <mergeCell ref="G10:W10"/>
    <mergeCell ref="X10:AK10"/>
    <mergeCell ref="AL10:AX10"/>
    <mergeCell ref="AY10:BK10"/>
    <mergeCell ref="A9:F9"/>
    <mergeCell ref="G9:W9"/>
    <mergeCell ref="X9:AK9"/>
    <mergeCell ref="AL9:AX9"/>
    <mergeCell ref="AY9:BK9"/>
    <mergeCell ref="BL10:BW10"/>
    <mergeCell ref="BX10:CI10"/>
    <mergeCell ref="CJ10:CW10"/>
    <mergeCell ref="CX10:DM10"/>
    <mergeCell ref="DN10:DX10"/>
    <mergeCell ref="DY10:EH10"/>
    <mergeCell ref="BX9:CI9"/>
    <mergeCell ref="CJ9:CW9"/>
    <mergeCell ref="CX9:DM9"/>
    <mergeCell ref="DN9:DX9"/>
    <mergeCell ref="DY9:EH9"/>
    <mergeCell ref="BL9:BW9"/>
    <mergeCell ref="A12:F12"/>
    <mergeCell ref="G12:W12"/>
    <mergeCell ref="X12:AK12"/>
    <mergeCell ref="AL12:AX12"/>
    <mergeCell ref="AY12:BK12"/>
    <mergeCell ref="A11:F11"/>
    <mergeCell ref="G11:W11"/>
    <mergeCell ref="X11:AK11"/>
    <mergeCell ref="AL11:AX11"/>
    <mergeCell ref="AY11:BK11"/>
    <mergeCell ref="BL12:BW12"/>
    <mergeCell ref="BX12:CI12"/>
    <mergeCell ref="CJ12:CW12"/>
    <mergeCell ref="CX12:DM12"/>
    <mergeCell ref="DN12:DX12"/>
    <mergeCell ref="DY12:EH12"/>
    <mergeCell ref="BX11:CI11"/>
    <mergeCell ref="CJ11:CW11"/>
    <mergeCell ref="CX11:DM11"/>
    <mergeCell ref="DN11:DX11"/>
    <mergeCell ref="DY11:EH11"/>
    <mergeCell ref="BL11:BW11"/>
    <mergeCell ref="A14:F14"/>
    <mergeCell ref="G14:W14"/>
    <mergeCell ref="X14:AK14"/>
    <mergeCell ref="AL14:AX14"/>
    <mergeCell ref="AY14:BK14"/>
    <mergeCell ref="A13:F13"/>
    <mergeCell ref="G13:W13"/>
    <mergeCell ref="X13:AK13"/>
    <mergeCell ref="AL13:AX13"/>
    <mergeCell ref="AY13:BK13"/>
    <mergeCell ref="BL14:BW14"/>
    <mergeCell ref="BX14:CI14"/>
    <mergeCell ref="CJ14:CW14"/>
    <mergeCell ref="CX14:DM14"/>
    <mergeCell ref="DN14:DX14"/>
    <mergeCell ref="DY14:EH14"/>
    <mergeCell ref="BX13:CI13"/>
    <mergeCell ref="CJ13:CW13"/>
    <mergeCell ref="CX13:DM13"/>
    <mergeCell ref="DN13:DX13"/>
    <mergeCell ref="DY13:EH13"/>
    <mergeCell ref="BL13:BW13"/>
    <mergeCell ref="A16:F16"/>
    <mergeCell ref="G16:W16"/>
    <mergeCell ref="X16:AK16"/>
    <mergeCell ref="AL16:AX16"/>
    <mergeCell ref="AY16:BK16"/>
    <mergeCell ref="A15:F15"/>
    <mergeCell ref="G15:W15"/>
    <mergeCell ref="X15:AK15"/>
    <mergeCell ref="AL15:AX15"/>
    <mergeCell ref="AY15:BK15"/>
    <mergeCell ref="BL16:BW16"/>
    <mergeCell ref="BX16:CI16"/>
    <mergeCell ref="CJ16:CW16"/>
    <mergeCell ref="CX16:DM16"/>
    <mergeCell ref="DN16:DX16"/>
    <mergeCell ref="DY16:EH16"/>
    <mergeCell ref="BX15:CI15"/>
    <mergeCell ref="CJ15:CW15"/>
    <mergeCell ref="CX15:DM15"/>
    <mergeCell ref="DN15:DX15"/>
    <mergeCell ref="DY15:EH15"/>
    <mergeCell ref="BL15:BW15"/>
    <mergeCell ref="A18:F18"/>
    <mergeCell ref="G18:W18"/>
    <mergeCell ref="X18:AK18"/>
    <mergeCell ref="AL18:AX18"/>
    <mergeCell ref="AY18:BK18"/>
    <mergeCell ref="A17:F17"/>
    <mergeCell ref="G17:W17"/>
    <mergeCell ref="X17:AK17"/>
    <mergeCell ref="AL17:AX17"/>
    <mergeCell ref="AY17:BK17"/>
    <mergeCell ref="BL18:BW18"/>
    <mergeCell ref="BX18:CI18"/>
    <mergeCell ref="CJ18:CW18"/>
    <mergeCell ref="CX18:DM18"/>
    <mergeCell ref="DN18:DX18"/>
    <mergeCell ref="DY18:EH18"/>
    <mergeCell ref="BX17:CI17"/>
    <mergeCell ref="CJ17:CW17"/>
    <mergeCell ref="CX17:DM17"/>
    <mergeCell ref="DN17:DX17"/>
    <mergeCell ref="DY17:EH17"/>
    <mergeCell ref="BL17:BW17"/>
    <mergeCell ref="DY20:EH20"/>
    <mergeCell ref="BX19:CI19"/>
    <mergeCell ref="CJ19:CW19"/>
    <mergeCell ref="CX19:DM19"/>
    <mergeCell ref="DN19:DX19"/>
    <mergeCell ref="DY19:EH19"/>
    <mergeCell ref="A20:BW20"/>
    <mergeCell ref="BX20:CI20"/>
    <mergeCell ref="CJ20:CW20"/>
    <mergeCell ref="CX20:DM20"/>
    <mergeCell ref="DN20:DX20"/>
    <mergeCell ref="A19:F19"/>
    <mergeCell ref="G19:W19"/>
    <mergeCell ref="X19:AK19"/>
    <mergeCell ref="AL19:AX19"/>
    <mergeCell ref="AY19:BK19"/>
    <mergeCell ref="BL19:BW19"/>
  </mergeCells>
  <pageMargins left="0.78740157480314965" right="0.70866141732283472" top="0.78740157480314965" bottom="0.39370078740157483" header="0.19685039370078741" footer="0.19685039370078741"/>
  <pageSetup paperSize="9" scale="91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S58" sqref="ES58:GE58"/>
    </sheetView>
  </sheetViews>
  <sheetFormatPr defaultRowHeight="13.2" x14ac:dyDescent="0.25"/>
  <cols>
    <col min="1" max="16384" width="8.88671875" style="7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22</vt:i4>
      </vt:variant>
    </vt:vector>
  </HeadingPairs>
  <TitlesOfParts>
    <vt:vector size="38" baseType="lpstr">
      <vt:lpstr>ФХД_ Поступления и выплаты</vt:lpstr>
      <vt:lpstr>ФХД_ Сведения по выплатам на з</vt:lpstr>
      <vt:lpstr>поступления</vt:lpstr>
      <vt:lpstr>стр.1_2</vt:lpstr>
      <vt:lpstr>стр.3-4</vt:lpstr>
      <vt:lpstr>стр.6_7</vt:lpstr>
      <vt:lpstr>стр.8</vt:lpstr>
      <vt:lpstr>стр.9_11</vt:lpstr>
      <vt:lpstr>стр.17_18</vt:lpstr>
      <vt:lpstr>стр.19</vt:lpstr>
      <vt:lpstr>стр.20</vt:lpstr>
      <vt:lpstr>стр.21_23</vt:lpstr>
      <vt:lpstr>стр.24</vt:lpstr>
      <vt:lpstr>стр.25</vt:lpstr>
      <vt:lpstr>стр.26</vt:lpstr>
      <vt:lpstr>Лист1</vt:lpstr>
      <vt:lpstr>'ФХД_ Поступления и выплаты'!IS_DOCUMENT</vt:lpstr>
      <vt:lpstr>'ФХД_ Сведения по выплатам на з'!IS_DOCUMENT</vt:lpstr>
      <vt:lpstr>стр.1_2!Заголовки_для_печати</vt:lpstr>
      <vt:lpstr>стр.17_18!Заголовки_для_печати</vt:lpstr>
      <vt:lpstr>стр.19!Заголовки_для_печати</vt:lpstr>
      <vt:lpstr>стр.20!Заголовки_для_печати</vt:lpstr>
      <vt:lpstr>'стр.3-4'!Заголовки_для_печати</vt:lpstr>
      <vt:lpstr>стр.6_7!Заголовки_для_печати</vt:lpstr>
      <vt:lpstr>стр.8!Заголовки_для_печати</vt:lpstr>
      <vt:lpstr>поступления!Область_печати</vt:lpstr>
      <vt:lpstr>стр.1_2!Область_печати</vt:lpstr>
      <vt:lpstr>стр.17_18!Область_печати</vt:lpstr>
      <vt:lpstr>стр.19!Область_печати</vt:lpstr>
      <vt:lpstr>стр.20!Область_печати</vt:lpstr>
      <vt:lpstr>стр.21_23!Область_печати</vt:lpstr>
      <vt:lpstr>стр.24!Область_печати</vt:lpstr>
      <vt:lpstr>стр.25!Область_печати</vt:lpstr>
      <vt:lpstr>стр.26!Область_печати</vt:lpstr>
      <vt:lpstr>'стр.3-4'!Область_печати</vt:lpstr>
      <vt:lpstr>стр.6_7!Область_печати</vt:lpstr>
      <vt:lpstr>стр.8!Область_печати</vt:lpstr>
      <vt:lpstr>стр.9_11!Область_печати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rep:2.56.0.1258</dc:description>
  <cp:lastModifiedBy>GLBUH</cp:lastModifiedBy>
  <dcterms:created xsi:type="dcterms:W3CDTF">2024-10-25T12:56:23Z</dcterms:created>
  <dcterms:modified xsi:type="dcterms:W3CDTF">2024-10-28T07:06:14Z</dcterms:modified>
</cp:coreProperties>
</file>